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Viec Cơ Quan\GIÁ VẬT LIỆU XÂY DỰNG\Nam 2025\Công bố Giá VLXD T1 và T2 năm 2025\"/>
    </mc:Choice>
  </mc:AlternateContent>
  <bookViews>
    <workbookView xWindow="0" yWindow="0" windowWidth="19200" windowHeight="8676"/>
  </bookViews>
  <sheets>
    <sheet name="Sheet1" sheetId="1" r:id="rId1"/>
  </sheets>
  <externalReferences>
    <externalReference r:id="rId2"/>
  </externalReferences>
  <definedNames>
    <definedName name="nhomvl">'[1]Nhóm vật liệu'!$C$5:$C$27</definedName>
    <definedName name="_xlnm.Print_Area" localSheetId="0">Sheet1!$A$1:$M$1346</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584" i="1" l="1"/>
  <c r="M583" i="1"/>
  <c r="M582" i="1"/>
  <c r="M581" i="1"/>
  <c r="M580" i="1"/>
  <c r="M579" i="1"/>
  <c r="M578" i="1"/>
  <c r="M577" i="1"/>
  <c r="M576" i="1"/>
  <c r="M575" i="1"/>
  <c r="M574" i="1"/>
  <c r="M573" i="1"/>
  <c r="M572" i="1"/>
  <c r="M571" i="1"/>
  <c r="M570" i="1"/>
  <c r="M569" i="1"/>
  <c r="M568" i="1"/>
  <c r="M567" i="1"/>
  <c r="M566" i="1"/>
  <c r="M565" i="1"/>
  <c r="M564" i="1"/>
  <c r="M563" i="1"/>
  <c r="M562" i="1"/>
  <c r="M561" i="1"/>
  <c r="M560" i="1"/>
  <c r="M559" i="1"/>
  <c r="M558" i="1"/>
  <c r="M557" i="1"/>
  <c r="M556" i="1"/>
  <c r="M555" i="1"/>
  <c r="M554" i="1"/>
  <c r="M553" i="1"/>
  <c r="M552" i="1"/>
  <c r="M551" i="1"/>
  <c r="M550" i="1"/>
  <c r="M549" i="1"/>
  <c r="M548" i="1"/>
  <c r="M547" i="1"/>
  <c r="M546" i="1"/>
  <c r="M545" i="1"/>
  <c r="M544" i="1"/>
  <c r="M543" i="1"/>
  <c r="M542" i="1"/>
  <c r="M541" i="1"/>
  <c r="M540" i="1"/>
  <c r="M539" i="1"/>
  <c r="M538" i="1"/>
  <c r="M537" i="1"/>
  <c r="M536" i="1"/>
  <c r="M535" i="1"/>
  <c r="M534" i="1"/>
  <c r="M533" i="1"/>
  <c r="M532" i="1"/>
  <c r="M531" i="1"/>
  <c r="M530" i="1"/>
  <c r="M529" i="1"/>
  <c r="M528" i="1"/>
  <c r="M527" i="1"/>
  <c r="M526" i="1"/>
  <c r="M525" i="1"/>
  <c r="M524" i="1"/>
  <c r="M523" i="1"/>
  <c r="M522" i="1"/>
  <c r="M521" i="1"/>
  <c r="M520" i="1"/>
  <c r="M519" i="1"/>
  <c r="M518" i="1"/>
  <c r="M517" i="1"/>
  <c r="M516" i="1"/>
  <c r="M515" i="1"/>
  <c r="M514" i="1"/>
  <c r="M513" i="1"/>
  <c r="M512" i="1"/>
  <c r="M511" i="1"/>
  <c r="M510" i="1"/>
  <c r="M509" i="1"/>
  <c r="M508" i="1"/>
  <c r="M507" i="1"/>
  <c r="M506" i="1"/>
  <c r="M505" i="1"/>
  <c r="M504" i="1"/>
  <c r="M503" i="1"/>
  <c r="M502" i="1"/>
  <c r="M501" i="1"/>
  <c r="M500" i="1"/>
  <c r="M499" i="1"/>
  <c r="M498" i="1"/>
  <c r="M497" i="1"/>
  <c r="M496" i="1"/>
  <c r="M495" i="1"/>
  <c r="M494" i="1"/>
  <c r="M493" i="1"/>
  <c r="M492" i="1"/>
  <c r="M491" i="1"/>
  <c r="M490" i="1"/>
  <c r="M489" i="1"/>
  <c r="M488" i="1"/>
  <c r="M487" i="1"/>
  <c r="M486" i="1"/>
  <c r="M485" i="1"/>
  <c r="M484" i="1"/>
  <c r="M483" i="1"/>
  <c r="M482" i="1"/>
  <c r="M481" i="1"/>
  <c r="M480" i="1"/>
  <c r="M479" i="1"/>
  <c r="M478" i="1"/>
  <c r="M477" i="1"/>
  <c r="M476" i="1"/>
  <c r="M475" i="1"/>
  <c r="M474" i="1"/>
  <c r="M473" i="1"/>
  <c r="M472" i="1"/>
  <c r="M471" i="1"/>
  <c r="M470" i="1"/>
  <c r="M469" i="1"/>
  <c r="M468" i="1"/>
  <c r="M467" i="1"/>
  <c r="M466" i="1"/>
  <c r="M465" i="1"/>
  <c r="M464" i="1"/>
  <c r="M463" i="1"/>
  <c r="M462" i="1"/>
  <c r="M461" i="1"/>
  <c r="M460" i="1"/>
  <c r="M459" i="1"/>
  <c r="M458" i="1"/>
  <c r="M457" i="1"/>
  <c r="M456" i="1"/>
  <c r="M455" i="1"/>
  <c r="M454" i="1"/>
  <c r="M453" i="1"/>
  <c r="M452" i="1"/>
  <c r="M451" i="1"/>
  <c r="M450" i="1"/>
  <c r="M449" i="1"/>
  <c r="M448" i="1"/>
  <c r="M447" i="1"/>
  <c r="M446" i="1"/>
  <c r="M445" i="1"/>
  <c r="M444" i="1"/>
  <c r="M443" i="1"/>
  <c r="M442" i="1"/>
  <c r="M441" i="1"/>
  <c r="M440" i="1"/>
  <c r="M439" i="1"/>
  <c r="M438" i="1"/>
  <c r="M437" i="1"/>
  <c r="M436" i="1"/>
  <c r="M435" i="1"/>
  <c r="M434" i="1"/>
  <c r="M433" i="1"/>
  <c r="M432" i="1"/>
  <c r="M431" i="1"/>
  <c r="M430" i="1"/>
  <c r="M429" i="1"/>
  <c r="M428" i="1"/>
  <c r="M427" i="1"/>
  <c r="M426" i="1"/>
  <c r="M425" i="1"/>
  <c r="M424" i="1"/>
  <c r="M423" i="1"/>
  <c r="M422" i="1"/>
  <c r="M421" i="1"/>
  <c r="M420" i="1"/>
  <c r="M419" i="1"/>
  <c r="M418" i="1"/>
  <c r="M417" i="1"/>
  <c r="M416" i="1"/>
  <c r="M415" i="1"/>
  <c r="M414" i="1"/>
  <c r="M413" i="1"/>
  <c r="M412" i="1"/>
  <c r="M411" i="1"/>
  <c r="M410" i="1"/>
  <c r="M409" i="1"/>
  <c r="M408" i="1"/>
  <c r="M407" i="1"/>
  <c r="M406" i="1"/>
  <c r="M405" i="1"/>
  <c r="M404" i="1"/>
  <c r="M403" i="1"/>
  <c r="M402" i="1"/>
  <c r="M401" i="1"/>
  <c r="M400" i="1"/>
  <c r="M399" i="1"/>
  <c r="M398" i="1"/>
  <c r="M397" i="1"/>
  <c r="M396" i="1"/>
  <c r="M395" i="1"/>
  <c r="M394" i="1"/>
  <c r="M393" i="1"/>
  <c r="M392" i="1"/>
  <c r="M391" i="1"/>
  <c r="M390" i="1"/>
  <c r="M389" i="1"/>
  <c r="M388" i="1"/>
  <c r="M387" i="1"/>
  <c r="M386" i="1"/>
  <c r="M385" i="1"/>
  <c r="M384" i="1"/>
  <c r="M383" i="1"/>
  <c r="M382" i="1"/>
  <c r="M381" i="1"/>
  <c r="M380" i="1"/>
  <c r="M379" i="1"/>
  <c r="M378" i="1"/>
  <c r="M377" i="1"/>
  <c r="M376" i="1"/>
  <c r="M375" i="1"/>
  <c r="M374" i="1"/>
  <c r="M373" i="1"/>
  <c r="M372" i="1"/>
  <c r="M371" i="1"/>
  <c r="M370" i="1"/>
  <c r="M369" i="1"/>
  <c r="M368" i="1"/>
  <c r="M367" i="1"/>
  <c r="M366" i="1"/>
  <c r="M365" i="1"/>
  <c r="M364" i="1"/>
  <c r="M363" i="1"/>
  <c r="M362" i="1"/>
  <c r="M1323" i="1"/>
  <c r="L1323" i="1"/>
  <c r="M1322" i="1"/>
  <c r="L1322" i="1"/>
  <c r="M1284" i="1"/>
  <c r="L1284" i="1"/>
  <c r="M1283" i="1"/>
  <c r="L1283" i="1"/>
  <c r="M1282" i="1"/>
  <c r="L1282" i="1"/>
  <c r="M1281" i="1"/>
  <c r="L1281" i="1"/>
  <c r="M1280" i="1"/>
  <c r="L1280" i="1"/>
  <c r="L347" i="1" l="1"/>
  <c r="L346" i="1"/>
  <c r="L345" i="1"/>
  <c r="L344" i="1"/>
  <c r="D865" i="1"/>
  <c r="D866" i="1" s="1"/>
  <c r="A949" i="1" l="1"/>
  <c r="A950" i="1" s="1"/>
  <c r="A951" i="1" s="1"/>
  <c r="A952" i="1" s="1"/>
  <c r="A953" i="1" s="1"/>
  <c r="A954" i="1" s="1"/>
  <c r="A955" i="1" s="1"/>
  <c r="A956" i="1" s="1"/>
  <c r="A957" i="1" s="1"/>
  <c r="A958" i="1" s="1"/>
  <c r="A959" i="1" s="1"/>
  <c r="A960" i="1" s="1"/>
  <c r="A961" i="1" s="1"/>
  <c r="A962" i="1" s="1"/>
  <c r="A963" i="1" s="1"/>
  <c r="A964" i="1" s="1"/>
  <c r="A965" i="1" s="1"/>
  <c r="A966" i="1" s="1"/>
  <c r="A967" i="1" s="1"/>
  <c r="A968" i="1" s="1"/>
  <c r="A969" i="1" s="1"/>
  <c r="A970" i="1" s="1"/>
  <c r="A971" i="1" s="1"/>
  <c r="A972" i="1" s="1"/>
  <c r="A973" i="1" s="1"/>
  <c r="A974" i="1" s="1"/>
  <c r="A975" i="1" s="1"/>
  <c r="A976" i="1" s="1"/>
  <c r="A977" i="1" s="1"/>
  <c r="A978" i="1" s="1"/>
  <c r="A979" i="1" s="1"/>
  <c r="A980" i="1" s="1"/>
  <c r="A981" i="1" s="1"/>
  <c r="A982" i="1" s="1"/>
  <c r="A983" i="1" s="1"/>
  <c r="A984" i="1" s="1"/>
  <c r="A985" i="1" s="1"/>
  <c r="A986" i="1" s="1"/>
  <c r="A987" i="1" s="1"/>
  <c r="A988" i="1" s="1"/>
  <c r="A989" i="1" s="1"/>
  <c r="A990" i="1" s="1"/>
  <c r="A991" i="1" s="1"/>
  <c r="A992" i="1" s="1"/>
  <c r="A993" i="1" s="1"/>
  <c r="A994" i="1" s="1"/>
  <c r="A995" i="1" s="1"/>
  <c r="L233" i="1" l="1"/>
  <c r="L232" i="1"/>
  <c r="L231" i="1"/>
  <c r="L230" i="1"/>
  <c r="L229" i="1"/>
  <c r="L228" i="1"/>
  <c r="L227" i="1"/>
  <c r="L226" i="1"/>
  <c r="L225" i="1"/>
  <c r="L224" i="1"/>
  <c r="L223" i="1"/>
  <c r="L222" i="1"/>
  <c r="L221" i="1"/>
  <c r="L220" i="1"/>
  <c r="M820" i="1" l="1"/>
  <c r="L820" i="1"/>
  <c r="M819" i="1"/>
  <c r="L819" i="1"/>
  <c r="M818" i="1"/>
  <c r="L818" i="1"/>
  <c r="M817" i="1"/>
  <c r="L817" i="1"/>
  <c r="M816" i="1"/>
  <c r="L816" i="1"/>
  <c r="M815" i="1"/>
  <c r="L815" i="1"/>
  <c r="M814" i="1"/>
  <c r="L814" i="1"/>
  <c r="M813" i="1"/>
  <c r="L813" i="1"/>
  <c r="M812" i="1"/>
  <c r="L812" i="1"/>
  <c r="M811" i="1"/>
  <c r="L811" i="1"/>
  <c r="M810" i="1"/>
  <c r="L810" i="1"/>
  <c r="M809" i="1"/>
  <c r="L809" i="1"/>
  <c r="M808" i="1"/>
  <c r="L808" i="1"/>
  <c r="M807" i="1"/>
  <c r="L807" i="1"/>
  <c r="M806" i="1"/>
  <c r="L806" i="1"/>
  <c r="M805" i="1"/>
  <c r="L805" i="1"/>
  <c r="M804" i="1"/>
  <c r="L804" i="1"/>
  <c r="M802" i="1"/>
  <c r="L802" i="1"/>
  <c r="M801" i="1"/>
  <c r="M803" i="1" s="1"/>
  <c r="L801" i="1"/>
  <c r="L803" i="1" s="1"/>
  <c r="M799" i="1"/>
  <c r="L799" i="1"/>
  <c r="M798" i="1"/>
  <c r="M800" i="1" s="1"/>
  <c r="L798" i="1"/>
  <c r="L800" i="1" s="1"/>
  <c r="M796" i="1"/>
  <c r="L796" i="1"/>
  <c r="M795" i="1"/>
  <c r="M797" i="1" s="1"/>
  <c r="L795" i="1"/>
  <c r="L797" i="1" s="1"/>
  <c r="M793" i="1"/>
  <c r="M794" i="1" s="1"/>
  <c r="L793" i="1"/>
  <c r="L794" i="1" s="1"/>
  <c r="M792" i="1"/>
  <c r="L792" i="1"/>
  <c r="M791" i="1"/>
  <c r="L791" i="1"/>
  <c r="M788" i="1"/>
  <c r="M790" i="1" s="1"/>
  <c r="L788" i="1"/>
  <c r="L790" i="1" s="1"/>
  <c r="M787" i="1"/>
  <c r="L787" i="1"/>
  <c r="M786" i="1"/>
  <c r="M789" i="1" s="1"/>
  <c r="L786" i="1"/>
  <c r="L789" i="1" s="1"/>
  <c r="M785" i="1"/>
  <c r="L785" i="1"/>
  <c r="M782" i="1"/>
  <c r="M784" i="1" s="1"/>
  <c r="L782" i="1"/>
  <c r="L784" i="1" s="1"/>
  <c r="M781" i="1"/>
  <c r="L781" i="1"/>
  <c r="M780" i="1"/>
  <c r="L780" i="1"/>
  <c r="M779" i="1"/>
  <c r="M783" i="1" s="1"/>
  <c r="L779" i="1"/>
  <c r="L783" i="1" s="1"/>
  <c r="M778" i="1"/>
  <c r="L778" i="1"/>
</calcChain>
</file>

<file path=xl/sharedStrings.xml><?xml version="1.0" encoding="utf-8"?>
<sst xmlns="http://schemas.openxmlformats.org/spreadsheetml/2006/main" count="9654" uniqueCount="1940">
  <si>
    <t>STT</t>
  </si>
  <si>
    <t>Nhóm vật liệu*</t>
  </si>
  <si>
    <t>Tên vật liệu, loại vật liệu*</t>
  </si>
  <si>
    <t>Đơn vị*</t>
  </si>
  <si>
    <t>Quy chuẩn, tiêu chuẩn kỹ thuật*</t>
  </si>
  <si>
    <t>Quy cách</t>
  </si>
  <si>
    <t>Nhà sản xuất</t>
  </si>
  <si>
    <t>Xuất xứ</t>
  </si>
  <si>
    <t>Điều kiện thương mại</t>
  </si>
  <si>
    <t>Vận chuyển*</t>
  </si>
  <si>
    <t>Ghi chú</t>
  </si>
  <si>
    <t>Giá bán (chưa bao gồm thuế giá trị gia tăng)*(đồng)</t>
  </si>
  <si>
    <t>Thành phố Nha Trang</t>
  </si>
  <si>
    <t>Các huyện, thị xã, thành phố còn lại</t>
  </si>
  <si>
    <t>[1]</t>
  </si>
  <si>
    <t>[2]</t>
  </si>
  <si>
    <t>[3]</t>
  </si>
  <si>
    <t>[4]</t>
  </si>
  <si>
    <t>[5]</t>
  </si>
  <si>
    <t>[6]</t>
  </si>
  <si>
    <t>[7]</t>
  </si>
  <si>
    <t>[8]</t>
  </si>
  <si>
    <t>[9]</t>
  </si>
  <si>
    <t>[10]</t>
  </si>
  <si>
    <t>[11]</t>
  </si>
  <si>
    <t>[12]</t>
  </si>
  <si>
    <t>[13]</t>
  </si>
  <si>
    <t>A. VẬT LIỆU, THIẾT BỊ ĐIỆN</t>
  </si>
  <si>
    <t>A.1. CÔNG TY CỔ PHẦN DÂY CÁP ĐIỆN DAPHACO</t>
  </si>
  <si>
    <t xml:space="preserve">Dây và Cáp điện </t>
  </si>
  <si>
    <t>Dây điện lực hạ thế CV - 0.6/1kV - AS/NZS 5000.1 (ruột đồng, cách điện PVC)</t>
  </si>
  <si>
    <t>m</t>
  </si>
  <si>
    <t>AS/NZS 5000.1</t>
  </si>
  <si>
    <t>CV-1 (7/0.425) - 0,6/1kV</t>
  </si>
  <si>
    <t>Daphaco</t>
  </si>
  <si>
    <t>Việt Nam</t>
  </si>
  <si>
    <t>Thanh toán trước</t>
  </si>
  <si>
    <t>Đã bao gồm vc đến Khánh Hòa</t>
  </si>
  <si>
    <t>Dây và Cáp điện</t>
  </si>
  <si>
    <t>CV-1.5 (7/0.52) - 0,6/1kV</t>
  </si>
  <si>
    <t>CV-2.5 (7/0.67) - 0,6/1kV</t>
  </si>
  <si>
    <t>CV-4 (7/0.85) - 0,6/1kV</t>
  </si>
  <si>
    <t>CV-6 (7/1.04) - 0,6/1kV</t>
  </si>
  <si>
    <t>CV-10 (7/1.35) - 0,6/1kV</t>
  </si>
  <si>
    <t>CV-16 - 0,6/1kV</t>
  </si>
  <si>
    <t>CV-25 - 0,6/1kV</t>
  </si>
  <si>
    <t>CV-35 - 0,6/1kV</t>
  </si>
  <si>
    <t>CV-50 - 0,6/1kV</t>
  </si>
  <si>
    <t>CV-70 - 0,6/1kV</t>
  </si>
  <si>
    <t>CV-95 - 0,6/1kV</t>
  </si>
  <si>
    <t>CV-120 - 0,6/1kV</t>
  </si>
  <si>
    <t>CV-150 - 0,6/1kV</t>
  </si>
  <si>
    <t>CV-185 - 0,6/1kV</t>
  </si>
  <si>
    <t>CV-240 - 0,6/1kV</t>
  </si>
  <si>
    <t>CV-300 - 0,6/1kV</t>
  </si>
  <si>
    <t>CV-400 - 0,6/1kV</t>
  </si>
  <si>
    <t>Cáp điện lực hạ thế CVV - 300/500V - TCVN 6610-4 (2 lõi, ruột đồng, cách điện PVC, vỏ bọc PVC)</t>
  </si>
  <si>
    <t>TCVN 6610-4</t>
  </si>
  <si>
    <t>CVV-2x1.5 (2x7/0.52) - 300/500V</t>
  </si>
  <si>
    <t>CVV-2x2.5 (2x7/0.67) - 300/500V</t>
  </si>
  <si>
    <t>CVV-2x4 (2x7/0.85) - 300/500V</t>
  </si>
  <si>
    <t>CVV-2x6 (2x7/1.04) - 300/500V</t>
  </si>
  <si>
    <t>Cáp điện lực hạ thế CVV - 300/500V - TCVN 6610-4 (3 lõi, ruột đồng, cách điện PVC, vỏ bọc PVC)</t>
  </si>
  <si>
    <t>CVV-3x1.5 (3x7/0.52) - 300/500V</t>
  </si>
  <si>
    <t>CVV-3x2.5 (3x7/0.67) - 300/500V</t>
  </si>
  <si>
    <t>CVV-3x4 (3x7/0.85) - 300/500V</t>
  </si>
  <si>
    <t>CVV-3x6 (3x7/1.04) - 300/500V</t>
  </si>
  <si>
    <t>Cáp điện lực hạ thế có giáp bảo vệ CXV/ DSTA - 0.6/1kV - TCVN 5935 (2 lõi, ruột đồng, cách điện XLPE,  giáp băng thép bảo vệ, vỏ bọc PVC)</t>
  </si>
  <si>
    <t>TCVN 5935</t>
  </si>
  <si>
    <t>CXV/DSTA-2x4 (2x7/0.85) - 0.6/1kV</t>
  </si>
  <si>
    <t>CXV/DSTA-2x6 (2x7/1.04) - 0.6/1kV</t>
  </si>
  <si>
    <t>CXV/DSTA-2x10 (2x7/1.35) - 0.6/1kV</t>
  </si>
  <si>
    <t>CXV/DSTA-2x16 - 0.6/1kV</t>
  </si>
  <si>
    <t>CXV/DSTA-2x25 - 0.6/1kV</t>
  </si>
  <si>
    <t>CXV/DSTA-2x35 - 0.6/1kV</t>
  </si>
  <si>
    <t>CXV/DSTA-2x50 - 0.6/1kV</t>
  </si>
  <si>
    <t>CXV/DSTA-2x70 - 0.6/1kV</t>
  </si>
  <si>
    <t>CXV/DSTA-2x95 - 0.6/1kV</t>
  </si>
  <si>
    <t>CXV/DSTA-2x120 - 0.6/1kV</t>
  </si>
  <si>
    <t>CXV/DSTA-2x150 - 0.6/1kV</t>
  </si>
  <si>
    <t>CXV/DSTA-2x185 - 0.6/1kV</t>
  </si>
  <si>
    <t>CXV/DSTA-2x240 - 0.6/1kV</t>
  </si>
  <si>
    <t>Cáp điện lực hạ thế có giáp bảo vệ CXV/ DSTA - 0.6/1kV - TCVN 5935 (4 lõi, ruột đồng, cách điện XLPE,  giáp băng thép bảo vệ, vỏ bọc PVC)</t>
  </si>
  <si>
    <t>CXV/DSTA-4x4 (4x7/0.85) - 0.6/1kV</t>
  </si>
  <si>
    <t>CXV/DSTA-4x6 (4x7/1.04) - 0.6/1kV</t>
  </si>
  <si>
    <t>CXV/DSTA-4x10 (4x7/1.35) - 0.6/1kV</t>
  </si>
  <si>
    <t>CXV/DSTA-4x16 - 0.6/1kV</t>
  </si>
  <si>
    <t>CXV/DSTA-4x25 - 0.6/1kV</t>
  </si>
  <si>
    <t>CXV/DSTA-4x35 - 0.6/1kV</t>
  </si>
  <si>
    <t>CXV/DSTA-4x50 - 0.6/1kV</t>
  </si>
  <si>
    <t>CXV/DSTA-4x70 - 0.6/1kV</t>
  </si>
  <si>
    <t>CXV/DSTA-4x95 - 0.6/1kV</t>
  </si>
  <si>
    <t>CXV/DSTA-4x120 - 0.6/1kV</t>
  </si>
  <si>
    <t>CXV/DSTA-4x150 - 0.6/1kV</t>
  </si>
  <si>
    <t>CXV/DSTA-4x185 - 0.6/1kV</t>
  </si>
  <si>
    <t>CXV/DSTA-4x240 - 0.6/1kV</t>
  </si>
  <si>
    <t>Cáp điện lực hạ thế có giáp bảo vệ CXV/ DSTA - 0.6/1kV - TCVN 5935 (3 lõi pha + 1 lõi trung tính, ruột đồng, cách điện XLPE,  giáp băng thép bảo vệ, vỏ bọc PVC)</t>
  </si>
  <si>
    <t>CXV/DSTA-3x4+1x2.5 (3x7/0.85+1x7/0.67) - 0.6/1kV</t>
  </si>
  <si>
    <t>CXV/DSTA-3x6+1x4 (3x7/1.04+1x7/0.85) - 0.6/1kV</t>
  </si>
  <si>
    <t>CXV/DSTA-3x10+1x6 (3x7/1.35+1x7/1.04) - 0.6/1kV</t>
  </si>
  <si>
    <t>CXV/DSTA-3x16+1x10 (3x7/1.7+1x7/1.35) - 0.6/1kV</t>
  </si>
  <si>
    <t>CXV/DSTA-3x25+1x16 - 0.6/1kV</t>
  </si>
  <si>
    <t>CXV/DSTA-3x35+1x16 - 0.6/1kV</t>
  </si>
  <si>
    <t>CXV/DSTA-3x35+1x25 - 0.6/1kV</t>
  </si>
  <si>
    <t>CXV/DSTA-3x50+1x25 - 0.6/1kV</t>
  </si>
  <si>
    <t>CXV/DSTA-3x50+1x35 - 0.6/1kV</t>
  </si>
  <si>
    <t>CXV/DSTA-3x70+1x35 - 0.6/1kV</t>
  </si>
  <si>
    <t>CXV/DSTA-3x70+1x50 - 0.6/1kV</t>
  </si>
  <si>
    <t>CXV/DSTA-3x95+1x50 - 0.6/1kV</t>
  </si>
  <si>
    <t>CXV/DSTA-3x95+1x70 - 0.6/1kV</t>
  </si>
  <si>
    <t>CXV/DSTA-3x120+1x70 - 0.6/1kV</t>
  </si>
  <si>
    <t>CXV/DSTA-3x120+1x95 - 0.6/1kV</t>
  </si>
  <si>
    <t>CXV/DSTA-3x150+1x70 - 0.6/1kV</t>
  </si>
  <si>
    <t>CXV/DSTA-3x150+1x95 - 0.6/1kV</t>
  </si>
  <si>
    <t>CXV/DSTA-3x185+1x95 - 0.6/1kV</t>
  </si>
  <si>
    <t>CXV/DSTA-3x185+1x120 - 0.6/1kV</t>
  </si>
  <si>
    <t>CXV/DSTA-3x240+1x120 - 0.6/1kV</t>
  </si>
  <si>
    <t>CXV/DSTA-3x240+1x150 - 0.6/1kV</t>
  </si>
  <si>
    <t>CXV/DSTA-3x240+1x185 - 0.6/1kV</t>
  </si>
  <si>
    <t>Đồng trần xoắn : C</t>
  </si>
  <si>
    <t>TCVN 5064</t>
  </si>
  <si>
    <t>C 10</t>
  </si>
  <si>
    <t>C 16</t>
  </si>
  <si>
    <t>C 25</t>
  </si>
  <si>
    <t>C 35</t>
  </si>
  <si>
    <t>C 50</t>
  </si>
  <si>
    <t>C 70</t>
  </si>
  <si>
    <t>C 95</t>
  </si>
  <si>
    <t>C 120</t>
  </si>
  <si>
    <t>Dây điện lực ruột nhôm hạ thế AV - 0.6/1kV - AS/NZS 5000.1</t>
  </si>
  <si>
    <t>TC AS/NZS 5000.1</t>
  </si>
  <si>
    <t>AV-16 - 0.6/1kV</t>
  </si>
  <si>
    <t>Dây điện lực ruột nhôm hạ thế AV - 0.6/1kV - AS/NZS 5000.2</t>
  </si>
  <si>
    <t>AV-25 - 0.6/1kV</t>
  </si>
  <si>
    <t>Dây điện lực ruột nhôm hạ thế AV - 0.6/1kV - AS/NZS 5000.3</t>
  </si>
  <si>
    <t>AV-35 - 0.6/1kV</t>
  </si>
  <si>
    <t>Dây điện lực ruột nhôm hạ thế AV - 0.6/1kV - AS/NZS 5000.4</t>
  </si>
  <si>
    <t>AV-50 - 0.6/1kV</t>
  </si>
  <si>
    <t>Dây điện lực ruột nhôm hạ thế AV - 0.6/1kV - AS/NZS 5000.5</t>
  </si>
  <si>
    <t>AV-70 - 0.6/1kV</t>
  </si>
  <si>
    <t>Dây điện lực ruột nhôm hạ thế AV - 0.6/1kV - AS/NZS 5000.6</t>
  </si>
  <si>
    <t>AV-95 - 0.6/1kV</t>
  </si>
  <si>
    <t>Dây điện lực ruột nhôm hạ thế AV - 0.6/1kV - AS/NZS 5000.7</t>
  </si>
  <si>
    <t>AV-120 - 0.6/1kV</t>
  </si>
  <si>
    <t>Dây điện lực ruột nhôm hạ thế AV - 0.6/1kV - AS/NZS 5000.8</t>
  </si>
  <si>
    <t>AV-150 - 0.6/1kV</t>
  </si>
  <si>
    <t>Dây điện lực ruột nhôm hạ thế AV - 0.6/1kV - AS/NZS 5000.9</t>
  </si>
  <si>
    <t>AV-185 - 0.6/1kV</t>
  </si>
  <si>
    <t>Dây điện lực ruột nhôm hạ thế AV - 0.6/1kV - AS/NZS 5000.10</t>
  </si>
  <si>
    <t>AV-240 - 0.6/1kV</t>
  </si>
  <si>
    <t>Dây điện lực ruột nhôm hạ thế AV - 0.6/1kV - AS/NZS 5000.11</t>
  </si>
  <si>
    <t>AV-300 - 0.6/1kV</t>
  </si>
  <si>
    <t>Dây điện lực ruột nhôm hạ thế AV - 0.6/1kV - AS/NZS 5000.12</t>
  </si>
  <si>
    <t>AV-400 - 0.6/1kV</t>
  </si>
  <si>
    <t>Cáp vặn xoắn hạ thế  - 0.6/1kV - TCVN 6447/AS 3560 (2 lõi, ruột nhôm, cách điện XLPE)</t>
  </si>
  <si>
    <t>TCVN 6447/AS 3560</t>
  </si>
  <si>
    <t>LV-ABC-2x10 - 0.6/1kV</t>
  </si>
  <si>
    <t>LV-ABC-2x11 - 0.6/1kV</t>
  </si>
  <si>
    <t>LV-ABC-2x16 - 0.6/1kV</t>
  </si>
  <si>
    <t>LV-ABC-2x25 - 0.6/1kV</t>
  </si>
  <si>
    <t>LV-ABC-2x35 - 0.6/1kV</t>
  </si>
  <si>
    <t>LV-ABC-2x50 - 0.6/1kV</t>
  </si>
  <si>
    <t>LV-ABC-2x70 - 0.6/1kV</t>
  </si>
  <si>
    <t>LV-ABC-2x95 - 0.6/1kV</t>
  </si>
  <si>
    <t>LV-ABC-2x120 - 0.6/1kV</t>
  </si>
  <si>
    <t>LV-ABC-2x150 - 0.6/1kV</t>
  </si>
  <si>
    <t>Cáp vặn xoắn hạ thế  - 0.6/1kV - TCVN 6447/AS 3560 (4 lõi, ruột nhôm, cách điện XLPE)</t>
  </si>
  <si>
    <t>LV-ABC-4x16 - 0.6/1kV</t>
  </si>
  <si>
    <t>LV-ABC-4x25 - 0.6/1kV</t>
  </si>
  <si>
    <t>LV-ABC-4x35 - 0.6/1kV</t>
  </si>
  <si>
    <t>LV-ABC-4x50 - 0.6/1kV</t>
  </si>
  <si>
    <t>LV-ABC-4x70 - 0.6/1kV</t>
  </si>
  <si>
    <t>LV-ABC-4x95 - 0.6/1kV</t>
  </si>
  <si>
    <t>LV-ABC-4x120 - 0.6/1kV</t>
  </si>
  <si>
    <t>LV-ABC-4x150 - 0.6/1kV</t>
  </si>
  <si>
    <t>B. BỘT TRÉT, SƠN CÁC LOẠI</t>
  </si>
  <si>
    <t>Không có thông tin</t>
  </si>
  <si>
    <t xml:space="preserve">Gạch 4 lỗ </t>
  </si>
  <si>
    <t>Viên</t>
  </si>
  <si>
    <t>TCVN
6477:2016</t>
  </si>
  <si>
    <t>80x80x 180 mm</t>
  </si>
  <si>
    <t>40x80x 180 mm</t>
  </si>
  <si>
    <t xml:space="preserve">Gạch 3 lỗ </t>
  </si>
  <si>
    <t>90x90x 390 mm</t>
  </si>
  <si>
    <t>190x190x 390 mm</t>
  </si>
  <si>
    <r>
      <t xml:space="preserve">Gạch Block Mác 7.5
</t>
    </r>
    <r>
      <rPr>
        <i/>
        <sz val="11"/>
        <color theme="1"/>
        <rFont val="Times New Roman"/>
        <family val="1"/>
      </rPr>
      <t>4-7 viên có 1 viên gạch chèn</t>
    </r>
  </si>
  <si>
    <t>Gạch 4 lỗ</t>
  </si>
  <si>
    <t xml:space="preserve">Gạch thẻ đặc </t>
  </si>
  <si>
    <r>
      <t xml:space="preserve">Gạch Block Mác 15.0 
</t>
    </r>
    <r>
      <rPr>
        <i/>
        <sz val="11"/>
        <color theme="1"/>
        <rFont val="Times New Roman"/>
        <family val="1"/>
      </rPr>
      <t>4-7 viên có 1 viên gạch chèn</t>
    </r>
  </si>
  <si>
    <t>Gạch thẻ đặc</t>
  </si>
  <si>
    <t>Gạch 3 lỗ</t>
  </si>
  <si>
    <t>A.2. CÔNG TY CỔ PHẦN DÂY CÁP ĐIỆN VIỆT NAM - NHÀ MÁY CADIVI MIỀN TRUNG</t>
  </si>
  <si>
    <t>Vật tư ngành điện</t>
  </si>
  <si>
    <t>Dây điện đơn cứng bọc nhựa PVC Cadivi – 300/500 V (ruột đồng)</t>
  </si>
  <si>
    <t>TCVN 6610-3</t>
  </si>
  <si>
    <t>VC-0,50 (F 0,80)- 300/500 V</t>
  </si>
  <si>
    <t>Công ty Cổ phần Dây cáp điện Việt Nam</t>
  </si>
  <si>
    <t>Tùy theo điều kiện đơn hàng</t>
  </si>
  <si>
    <t>VC-1,00 (F1,13)- 300/500 V</t>
  </si>
  <si>
    <t>Dây điện bọc nhựa PVC Cadivi - 0,6/1 kV (ruột đồng)</t>
  </si>
  <si>
    <t>VCmd-2x0,5-(2x16/0,2)-0,6/1 kV</t>
  </si>
  <si>
    <t>VCmd-2x0,75-(2x24/0,2)-0,6/1 kV</t>
  </si>
  <si>
    <t>VCmd-2x1-(2x32/0,2)-0,6/1 kV</t>
  </si>
  <si>
    <t>VCmd-2x1,5-(2x30/0,25)-0,6/1 kV</t>
  </si>
  <si>
    <t>VCmd-2x2,5-(2x50/0,25)-0,6/1 kV</t>
  </si>
  <si>
    <t>Dây điện mềm bọc nhựa PVC Cadivi - 300/500V (ruột đồng)</t>
  </si>
  <si>
    <t>TCVN 6610-5</t>
  </si>
  <si>
    <t>VCmo-2x1-(2x32/0,2)-300/500 V</t>
  </si>
  <si>
    <t>VCmo-2x1,5-(2x30/0,25)- 300/500 V</t>
  </si>
  <si>
    <t>VCmo-2x6-(2x7x12/0,30)- 300/500 V</t>
  </si>
  <si>
    <t>Cáp điện lực hạ thế Cadivi - 0,6/1kV (ruột đồng, cách điện PVC)</t>
  </si>
  <si>
    <t>CV-1,5 (7/0,52) -0,6/1 kV</t>
  </si>
  <si>
    <t>CV-2,5 (7/0,67)-0,6/1 kV</t>
  </si>
  <si>
    <t>CV-10 (7/1,35)-0,6/1 kV</t>
  </si>
  <si>
    <t>CV-50-0,6/1 kV</t>
  </si>
  <si>
    <t>CV-240-0,6/1 kV</t>
  </si>
  <si>
    <t>CV-300-0,6/1 kV</t>
  </si>
  <si>
    <t>Cáp điện lực hạ thế Cadivi - 0,6/1 kV (1 lõi, ruột đồng, cách điện PVC, vỏ PVC)</t>
  </si>
  <si>
    <t xml:space="preserve"> TCVN 5935-1</t>
  </si>
  <si>
    <t>CVV-1 (1x7/0,425) – 0,6/1 kV</t>
  </si>
  <si>
    <t>CVV-1,5 (1x7/0,52) – 0,6/1 kV</t>
  </si>
  <si>
    <t>CVV-6,0 (1x7/1,04) – 0,6/1 kV</t>
  </si>
  <si>
    <t>CVV-25 – 0,6/1 kV</t>
  </si>
  <si>
    <t>CVV-50– 0,6/1 kV</t>
  </si>
  <si>
    <t>CVV-95 – 0,6/1 kV</t>
  </si>
  <si>
    <t>CVV-150 – 0,6/1 kV</t>
  </si>
  <si>
    <t>Cáp điện lực hạ thế Cadivi – 300/500 V (2 lõi, ruột đồng, cách điện PVC, vỏ PVC)</t>
  </si>
  <si>
    <t>CVV-2x1,5 (2x7/0,52)– 300/500 V</t>
  </si>
  <si>
    <t>CVV-2x4 (2x7/0,85)– 300/500 V</t>
  </si>
  <si>
    <t>CVV-2x10 (2x7/1,35)– 300/500 V</t>
  </si>
  <si>
    <t>Cáp điện lực hạ thế Cadivi – 300/500 V (3 lõi, ruột đồng, cách điện PVC, vỏ PVC)</t>
  </si>
  <si>
    <t>CVV-3x1,5 (3x7/0,52) – 300/500 V</t>
  </si>
  <si>
    <t>CVV-3x2,5 (3x7/0,67) – 300/500 V</t>
  </si>
  <si>
    <t>CVV-3x6 (3x7/1,04) – 300/500 V</t>
  </si>
  <si>
    <t>Cáp điện lực hạ thế Cadivi – 300/500 V (4 lõi, ruột đồng, cách điện PVC, vỏ PVC)</t>
  </si>
  <si>
    <t>CVV-4x1,5 (4x7/0,52) – 300/500 V</t>
  </si>
  <si>
    <t>CVV-4x2,5 (4x7/0,67) – 300/500 V</t>
  </si>
  <si>
    <t>Cáp điện lực hạ thế Cadivi - 0,6/1 kV (2 lõi, ruột đồng, cách điện PVC, vỏ PVC)</t>
  </si>
  <si>
    <t>TCVN 5935-1</t>
  </si>
  <si>
    <t>CVV-2x16 – 0,6/1 kV</t>
  </si>
  <si>
    <t>CVV-2x25 – 0,6/1 kV</t>
  </si>
  <si>
    <t>CVV-2x150 – 0,6/1 kV</t>
  </si>
  <si>
    <t>CVV-2x185 – 0,6/1 kV</t>
  </si>
  <si>
    <t>Cáp điện lực hạ thế Cadivi - 0,6/1 kV (3 lõi, ruột đồng, cách điện PVC, vỏ PVC)</t>
  </si>
  <si>
    <t>CVV-3x16 – 0,6/1 kV</t>
  </si>
  <si>
    <t>CVV-3x50 – 0,6/1 kV</t>
  </si>
  <si>
    <t>CVV-3x95 – 0,6/1 kV</t>
  </si>
  <si>
    <t>CVV-3x120 – 0,6/1 kV</t>
  </si>
  <si>
    <t>Cáp điện lực hạ thế Cadivi - 0,6/1 kV (4 lõi, ruột đồng, cách điện PVC, vỏ PVC)</t>
  </si>
  <si>
    <t>CVV-4x16 – 0,6/1 kV</t>
  </si>
  <si>
    <t>CVV-4x25 – 0,6/1 kV</t>
  </si>
  <si>
    <t>CVV-4x50 – 0,6/1 kV</t>
  </si>
  <si>
    <t>CVV-4x120 – 0,6/1 kV</t>
  </si>
  <si>
    <t>CVV-4x185 – 0,6/1 kV</t>
  </si>
  <si>
    <t>Cáp điện lực hạ thế Cadivi - 0,6/1 kV (3 lõi pha + 1 lõi đất, ruột đồng, cách điện PVC, vỏ PVC)</t>
  </si>
  <si>
    <t>CVV-3x16+1x10 -0,6/1kV</t>
  </si>
  <si>
    <t>CVV-3x25+1x16 -0,6/1 kV</t>
  </si>
  <si>
    <t>CVV-3x50+1x25 -0,6/1 kV</t>
  </si>
  <si>
    <t>CVV-3x95+1x50 -0,6/1 kV</t>
  </si>
  <si>
    <t>CVV-3x120+1x70 -0,6/1 kV</t>
  </si>
  <si>
    <t>Cáp điện lực hạ thế Cadivi có giáp bảo vệ- 0,6/1 kV (1 lõi ruột đồng, cách điện PVC, giáp băng nhôm bảo vệ, vỏ PVC)</t>
  </si>
  <si>
    <t>CVV/DATA-25-0,6/1 kV</t>
  </si>
  <si>
    <t>CVV/DATA-50-0,6/1 kV</t>
  </si>
  <si>
    <t>CVV/DATA-95-0,6/1 kV</t>
  </si>
  <si>
    <t>CVV/DATA-240-0,6/1 kV</t>
  </si>
  <si>
    <t>Cáp điện lực hạ thế Cadivi có giáp bảo vệ- 0,6/1 kV (2 lõi ruột đồng, cách điện PVC, giáp băng thép bảo vệ, vỏ PVC)</t>
  </si>
  <si>
    <t>CVV/DSTA-2x4 (2x7/0,85) -0,6/1 kV</t>
  </si>
  <si>
    <t>CVV/DSTA-2x10 (2x7/1,35) -0,6/1 kV</t>
  </si>
  <si>
    <t>CVV/DSTA-2x50 -0,6/1 kV</t>
  </si>
  <si>
    <t>CVV/DSTA-2x150-0,6/1 kV</t>
  </si>
  <si>
    <t>Cáp điện lực hạ thế Cadivi có giáp bảo vệ- 0,6/1 kV (3 lõi ruột đồng, cách điện PVC, giáp băng thép bảo vệ, vỏ PVC)</t>
  </si>
  <si>
    <t>CVV/DSTA-3x6 -0,6/1 kV</t>
  </si>
  <si>
    <t>CVV/DSTA-3x16 -0,6/1 kV</t>
  </si>
  <si>
    <t>CVV/DSTA-3x50 -0,6/1 kV</t>
  </si>
  <si>
    <t>CVV/DSTA-3x185 -0,6/1 kV</t>
  </si>
  <si>
    <t>Cáp điện lực hạ thế Cadivi có giáp bảo vệ- 0,6/1 kV (3 lõi pha + 1 lõi đất, ruột đồng, cách điện PVC, giáp băng thép bảo vệ, vỏ PVC)</t>
  </si>
  <si>
    <t>CVV/DSTA-3x4+1x2,5 -0,6/1 kV</t>
  </si>
  <si>
    <t>CVV/DSTA-3x16+1x10 -0,6/1 kV</t>
  </si>
  <si>
    <t>CVV/DSTA -3x50+1x25 -0,6/1 kV</t>
  </si>
  <si>
    <t>CVV/DSTA -3x240+1x120 -0,6/1 kV</t>
  </si>
  <si>
    <t>Dây đồng trần xoắn Cadivi (TCVN)</t>
  </si>
  <si>
    <t xml:space="preserve">TCVN - 5064 </t>
  </si>
  <si>
    <t>C-10</t>
  </si>
  <si>
    <t>C-50</t>
  </si>
  <si>
    <t>Cáp điện kế Cadivi – 0,6/1 kV (2 lõi, ruột đồng, cách điện PVC, vỏ PVC)</t>
  </si>
  <si>
    <t xml:space="preserve">DK-CVV-2x4 -0,6/1 kV </t>
  </si>
  <si>
    <t xml:space="preserve">DK-CVV-2x10  -0,6/1 kV </t>
  </si>
  <si>
    <t>DK-CVV-2x35 -0,6/1 kV</t>
  </si>
  <si>
    <t>Cáp điều khiển Cadivi - 0,6/1 kV (2 -&gt; 37 lõi, ruột đồng, cách điện PVC, vỏ PVC)</t>
  </si>
  <si>
    <t>DVV-2x1,5 (2x7/0,52) -0,6/1 kV</t>
  </si>
  <si>
    <t>DVV-10x2,5 (10x7/0,67) -0,6/1 kV</t>
  </si>
  <si>
    <t>DVV-19x4 (19x7/0,85) -0,6/1 kV</t>
  </si>
  <si>
    <t>DVV-37x2,5 (37x7/0,67) -0,6/1 kV</t>
  </si>
  <si>
    <t>Cáp điều khiển Cadivi có màn chắn chống nhiễu - 0,6/1 kV (2 -&gt; 37 lõi, ruột đồng, cách điện PVC, vỏ PVC)</t>
  </si>
  <si>
    <t>DVV/Sc-3x1,5 (3x7/0,52) -0,6/1 kV</t>
  </si>
  <si>
    <t>DVV/Sc-8x2,5 (8x7/0,67) -0,6/1 kV</t>
  </si>
  <si>
    <t>DVV/Sc-30x2,5 (30x7/0,67) -0,6/1 kV</t>
  </si>
  <si>
    <t>Cáp trung thế treo Cadivi -12/20(24) kV hoặc 12,7/22(24) kV (ruột đồng, có chống thấm, bán dẫn ruột dẫn, cách điện XLPE, vỏ PVC)</t>
  </si>
  <si>
    <t>TCVN 5935-2</t>
  </si>
  <si>
    <t>CX1V/WBC-95-12/20(24) kV</t>
  </si>
  <si>
    <t>CX1V/WBC-240-12/20(24) kV</t>
  </si>
  <si>
    <t>Cáp trung thế Cadivi có màn chắn kim loại - 12/20(24) kV hoặc 12,7/22(24) kV (3 lõi, ruột đồng, bán dẫn ruột dẫn, cách điện XLPE, bán dẫn cách điện, màn chắn kim loại cho từng lõi, vỏ PVC)</t>
  </si>
  <si>
    <t xml:space="preserve"> TCVN 5935-2/ IEC 60502-2</t>
  </si>
  <si>
    <t>CXV/SE-DSTA-3x50-12/20(24) kV</t>
  </si>
  <si>
    <t>CXV/SE-DSTA-3x400-12/20(24) kV</t>
  </si>
  <si>
    <t>Cáp điện lực hạ thế Cadivi - 0,6/1kV (ruột nhôm, cách điện PVC)</t>
  </si>
  <si>
    <t>AV-16-0,6/1 kV</t>
  </si>
  <si>
    <t>AV-35-0,6/1 kV</t>
  </si>
  <si>
    <t>AV-120-0,6/1 kV</t>
  </si>
  <si>
    <t>AV-500-0,6/1 kV</t>
  </si>
  <si>
    <t>Dây nhôm lõi thép Cadivi</t>
  </si>
  <si>
    <t xml:space="preserve">ACSR-50/8 (6/3,2+1/3,2)  </t>
  </si>
  <si>
    <t xml:space="preserve">ACSR-95/16 (6/4,5+1/4,5)  </t>
  </si>
  <si>
    <t xml:space="preserve">ACSR-240/32 (24/3,6+7/2,4)  </t>
  </si>
  <si>
    <t>Cáp vặn xoắn hạ thế Cadivi -0,6/1 kV (2 lõi, ruột nhôm, cách điện XLPE)</t>
  </si>
  <si>
    <t>LV-ABC-2x50-0,6/1 kV</t>
  </si>
  <si>
    <t>Ống luồn dây điện Cadivi</t>
  </si>
  <si>
    <t xml:space="preserve">ống </t>
  </si>
  <si>
    <t>BSEN 61386-21; BS4607; TCVN 7417-21</t>
  </si>
  <si>
    <t>Ống luồn tròn F16 dài 2,9m</t>
  </si>
  <si>
    <t>Ống luồn cứng F16-1250N-CA16H dài 2,9m</t>
  </si>
  <si>
    <t xml:space="preserve">cuộn </t>
  </si>
  <si>
    <t>BSEN 61386-22; BS4607; TCVN 7417-22</t>
  </si>
  <si>
    <t>Ống luồn đàn hồi CAF-16 dài 50m</t>
  </si>
  <si>
    <t>Ống luồn đàn hồi CAF-20 dài 50m</t>
  </si>
  <si>
    <t>Cáp điện lực hạ thế chống cháy Cadivi - 0,6/1 kV (1 lõi, ruột đồng, cách điện FR-PVC)</t>
  </si>
  <si>
    <t>TCVN 5935-1/IEC 60331-21, IEC 60332-3 CAT C</t>
  </si>
  <si>
    <t>CV/FR-1x25 -0,6/1 kV</t>
  </si>
  <si>
    <t>CV/FR-1x240 -0,6/1 kV</t>
  </si>
  <si>
    <t>Cáp năng lượng mặt trời Cadivi H1Z2Z2-K - 1,5kV DC</t>
  </si>
  <si>
    <t>TC EN 50618</t>
  </si>
  <si>
    <t>H1Z2Z2-K-4-1,5kV DC</t>
  </si>
  <si>
    <t>H1Z2Z2-K-6-1,5kV DC</t>
  </si>
  <si>
    <t>H1Z2Z2-K-240-1,5kV DC</t>
  </si>
  <si>
    <t>Bê tông cốt thép đúc sẵn</t>
  </si>
  <si>
    <t>Hệ thống hố ga thu nước mưa và ngăn mùi kiểu mới F2 - Vỉa hè</t>
  </si>
  <si>
    <t>Bộ</t>
  </si>
  <si>
    <t>TCVN
10333-1:2014</t>
  </si>
  <si>
    <t>1 bộ bao gồm (Hố thu nước mưa + Hố ga ngăn mùi)</t>
  </si>
  <si>
    <t> Busadco</t>
  </si>
  <si>
    <t>Giá bán chưa bao gồm thuế GTGT; chi phí lắp đặt,  ống PVC và các phụ kiện co, cút kèm theo</t>
  </si>
  <si>
    <t>Giá bán đã bao gồm: Chi phí vận chuyển và bốc dỡ hàng lên xuống đến địa điểm tập trung theo yêu cầu bên mua trên địa bàn tỉnh (địa điểm tập trung phải đảm bảo xe bên bán ra vào thuận tiện).</t>
  </si>
  <si>
    <t>Hệ thống hố ga thu nước mưa và ngăn mùi kiểu mới F3 - Vỉa hè</t>
  </si>
  <si>
    <t>Hố thu nước mưa và ngăn mùi hợp khối; (Lắp đặt cho hệ thống thoát nước đường hẻm)</t>
  </si>
  <si>
    <t>Kt: 780x380x 1000mm</t>
  </si>
  <si>
    <t>Hố thu nước mưa và ngăn mùi hợp khối; (Lắp đặt cho hệ thống thoát nước vỉa hè).</t>
  </si>
  <si>
    <t>Kt: 780x380x 1250mm</t>
  </si>
  <si>
    <t>Hố thu nước mưa và ngăn mùi hợp khối; (Lắp đặt cho hệ thống thoát nước lòng đường)</t>
  </si>
  <si>
    <t>Kt: 780x380x 1470mm.</t>
  </si>
  <si>
    <t>Giếng thăm thoát nước thải sinh hoạt (Trọng lượng: 570 kg).</t>
  </si>
  <si>
    <t>Kt: B400x530xH460mm</t>
  </si>
  <si>
    <t>Giếng thăm thoát nước thải sinh hoạt, (Trọng lượng: 649 kg).</t>
  </si>
  <si>
    <t xml:space="preserve">Kt: B400x530xH840mm </t>
  </si>
  <si>
    <t>Bê tông cốt sợi</t>
  </si>
  <si>
    <t xml:space="preserve">Kè bê tông cốt sợi (BTCS) mái nghiêng M400 đúc sẵn. </t>
  </si>
  <si>
    <t>Cấu kiện</t>
  </si>
  <si>
    <t>TCVN 12604-1&amp;2:2019</t>
  </si>
  <si>
    <t>Kt: L=2,0m; H=2,5m</t>
  </si>
  <si>
    <t xml:space="preserve">Giá bán đã bao gồm: Chi phí vận chuyển và bốc dỡ hàng lên xuống đến địa điểm tập trung theo yêu cầu bên mua trên địa bàn tỉnh (địa điểm tập trung phải đảm bảo xe bên bán ra vào thuận tiện); </t>
  </si>
  <si>
    <t xml:space="preserve">Chân Kè bê tông cốt sợi (BTCS) M400 đúc sẵn. </t>
  </si>
  <si>
    <t>Kt: L=2,0m; H=0,85m</t>
  </si>
  <si>
    <t>Kt: L=2,0m; H=1,0m</t>
  </si>
  <si>
    <t>Tấm bê tông cốt sợi đúc sẵn M400; loại 1.</t>
  </si>
  <si>
    <t>Kt: (0,75x1,0x 0,09)m</t>
  </si>
  <si>
    <t>Tấm bê tông cốt sợi đúc sẵn M400; loại 2</t>
  </si>
  <si>
    <t>Kt: (1,0x1,0x 0,09)m</t>
  </si>
  <si>
    <t>Tấm bê tông cốt sợi đúc sẵn M400; loại 3</t>
  </si>
  <si>
    <t>Kt: 1,35x1,0x 0,09)m</t>
  </si>
  <si>
    <t>Tấm bê tông cốt sợi đúc sẵn M400; loại 4</t>
  </si>
  <si>
    <t>Kt: (1,85x1,0x 0,09)m</t>
  </si>
  <si>
    <t>Tấm bê tông cốt sợi đúc sẵn M400; loại 5</t>
  </si>
  <si>
    <t>Kt: (2,0x1,0x  0,09)m</t>
  </si>
  <si>
    <t>Bê tông cốt thép</t>
  </si>
  <si>
    <t>Hào kỹ thuật BTCT thành mỏng đúc sẵn 1 ngăn– Lòng đường</t>
  </si>
  <si>
    <t>md</t>
  </si>
  <si>
    <t>TCVN
10332:2014</t>
  </si>
  <si>
    <t>Kt: B300-H500-L1000mm.</t>
  </si>
  <si>
    <t>Hào kỹ thuật BTCT thành mỏng đúc sẵn 2 ngăn– Lòng đường</t>
  </si>
  <si>
    <t>Kt: B300x300-H500-L1000mm.</t>
  </si>
  <si>
    <t>Hào kỹ thuật BTCT thành mỏng đúc sẵn 2 ngăn chồng tầng – Vỉa hè</t>
  </si>
  <si>
    <t>Ngăn trên: B350x350H500xL1000mm</t>
  </si>
  <si>
    <t>Ngăn dưới: B350x350H500xL1000mm</t>
  </si>
  <si>
    <t>Hào kỹ thuật BTCT thành mỏng đúc sẵn 2 ngăn chồng tầng – Lòng đường</t>
  </si>
  <si>
    <t>kg</t>
  </si>
  <si>
    <t>Vật liệu khác</t>
  </si>
  <si>
    <t>40 kg/bao</t>
  </si>
  <si>
    <t>20 kg/thùng</t>
  </si>
  <si>
    <t>A. NHÔM SINGHAL</t>
  </si>
  <si>
    <t xml:space="preserve">Vách cố định.
</t>
  </si>
  <si>
    <t>m2</t>
  </si>
  <si>
    <t>Quy chuẩn QCVN 16:2019/BXD TCVN197-1:2014 TCVN12513-7:2018</t>
  </si>
  <si>
    <t xml:space="preserve">Dày 1.0mm
( ±5%.).   </t>
  </si>
  <si>
    <t>Công ty CP tập đoàn Singhal</t>
  </si>
  <si>
    <t>Theo thỏa thuận hợp đồng</t>
  </si>
  <si>
    <t xml:space="preserve">Giá bán trên đã bao gồm chi phí vận chuyển và lắp đặt tại công trình </t>
  </si>
  <si>
    <t xml:space="preserve">Cửa sổ 1 cánh  mở hất/ quay.
</t>
  </si>
  <si>
    <t xml:space="preserve">Cửa sổ 2 cánh  mở hất/ quay.
</t>
  </si>
  <si>
    <t xml:space="preserve">Cửa sổ 2 cánh  mở  lùa.
</t>
  </si>
  <si>
    <t xml:space="preserve">Cửa sổ 4 cánh  mở  lùa.
</t>
  </si>
  <si>
    <t xml:space="preserve">Cửa sổ 1 cánh/2 cánh mở hất/ quay + fix
</t>
  </si>
  <si>
    <t xml:space="preserve">Cửa sổ 2 cánh/4 cánh  mở  lùa + fix
</t>
  </si>
  <si>
    <t xml:space="preserve">Cửa đi 1 cánh mở quay
</t>
  </si>
  <si>
    <t xml:space="preserve">Dày 1.2mm
( ±5%.). </t>
  </si>
  <si>
    <t xml:space="preserve">Cửa đi 2 cánh mở quay.
</t>
  </si>
  <si>
    <t xml:space="preserve">Cửa di 2 cánh  mở  lùa.
</t>
  </si>
  <si>
    <t xml:space="preserve">Cửa di 4 cánh  mở  lùa.
</t>
  </si>
  <si>
    <t xml:space="preserve">Cửa đi 1 cánh/2 cánh mở quay+ fix
</t>
  </si>
  <si>
    <t xml:space="preserve">Cửa di 2 cánh/4 cánh mở  lùa + fix
</t>
  </si>
  <si>
    <t xml:space="preserve">Dày 1.4mm
( ±5%.).      </t>
  </si>
  <si>
    <t xml:space="preserve">Cửa đi 1 cánh mở quay.  
</t>
  </si>
  <si>
    <t xml:space="preserve">Dày 1.6m
( ±5%.).    </t>
  </si>
  <si>
    <t xml:space="preserve">Cửa đi 2 cánh mở quay.  
</t>
  </si>
  <si>
    <t xml:space="preserve">Cửa đi 1 cánh/2 cánh mở quay + fix  
</t>
  </si>
  <si>
    <t>Cửa đi 2 cánh mở lùa</t>
  </si>
  <si>
    <t>Cửa đi 4 cánh mở lùa</t>
  </si>
  <si>
    <t>Cửa đi 2/4 cánh cánh mở lùa + fix</t>
  </si>
  <si>
    <t xml:space="preserve">Dày 1.2mm
( ±5%.).    </t>
  </si>
  <si>
    <t>Cửa sổ 2 cánh mở lùa</t>
  </si>
  <si>
    <t>Cửa sổ 4 cánh mở lùa</t>
  </si>
  <si>
    <t>Cửa sổ 2 cánh/4 cánh mở lùa + fix</t>
  </si>
  <si>
    <t xml:space="preserve">Dày 1.2mm
( ±5%.)    </t>
  </si>
  <si>
    <t xml:space="preserve">Cửa đi 1 cánh mở quay .
</t>
  </si>
  <si>
    <t xml:space="preserve">Cửa sổ 1 cánh  mở hất/ quay.
 </t>
  </si>
  <si>
    <t xml:space="preserve">Dày 1.0mm
( ±5%.)    </t>
  </si>
  <si>
    <t xml:space="preserve">Cửa sổ 2 cánh  mở hất/ quay. 
</t>
  </si>
  <si>
    <t xml:space="preserve">Hệ vách dựng nối đố
</t>
  </si>
  <si>
    <t xml:space="preserve">Dày 2.0mm
( ±5%.)    </t>
  </si>
  <si>
    <t>Công ty CP
tập đoàn Singhal</t>
  </si>
  <si>
    <t xml:space="preserve">Giá bán trên
 đã bao gồm chi phí vận chuyển và lắp đặt tại công trình </t>
  </si>
  <si>
    <t xml:space="preserve">Hệ vách dựng  nối đố + có cửa mở hất 
</t>
  </si>
  <si>
    <t xml:space="preserve">Hệ vách dựng  dấu đố.
</t>
  </si>
  <si>
    <t xml:space="preserve">Hệ vách dựng  nối đố 
</t>
  </si>
  <si>
    <t>Giá bán trên
 đã bao gồm chi phí vận chuyển và lắp đặt tại công trình</t>
  </si>
  <si>
    <t xml:space="preserve">Hệ vách dựng  nối đố+ có cửa mở hất </t>
  </si>
  <si>
    <t>Hệ vách dựng  dấu đố+ có cửa sổ 1 cánh mở hất.</t>
  </si>
  <si>
    <t xml:space="preserve">
- Cửa đi  2/3/4/5/7 tấm: K200, SC180</t>
  </si>
  <si>
    <t xml:space="preserve">Dày 2.0mm
( ±5%.) </t>
  </si>
  <si>
    <t xml:space="preserve">
-  Cửa đi  2/3/4/5/7 tấm: K200, SC120
</t>
  </si>
  <si>
    <t xml:space="preserve">
- Cửa đi  2/3/4/5/7 tấm: K200, SC140 
</t>
  </si>
  <si>
    <t xml:space="preserve">
- Cửa đi 2/3/4/5/7 tấm: SK120
, SC180</t>
  </si>
  <si>
    <t xml:space="preserve">
- Cửa đi  2/3/4/5/7 tấm: SK120, SC120 
</t>
  </si>
  <si>
    <t xml:space="preserve">
- Cửa đi  2/3/4/5/7 tấm: SK120, SC140  
</t>
  </si>
  <si>
    <t>Hệ chấn song độc lập</t>
  </si>
  <si>
    <t>Khung vách chấn song độc lập</t>
  </si>
  <si>
    <t>Nan 
cửa cuốn</t>
  </si>
  <si>
    <t>bản nan 70mm, lỗ thoáng hình ovan to</t>
  </si>
  <si>
    <t xml:space="preserve">Giá bán trên
 đã bao gồm chi phí vận chuyển và lắp đặt tại công trình. </t>
  </si>
  <si>
    <t>bản nan 90mm, lỗ thoáng hình kim tiền</t>
  </si>
  <si>
    <t>bản nan 50mm, lỗ thoáng hình ovan.</t>
  </si>
  <si>
    <t>Bản nan 88mm, lỗ thoáng hình hoa văn</t>
  </si>
  <si>
    <t>Bản nan 60mm, lỗ thoáng hình kim tiền</t>
  </si>
  <si>
    <t>Sơn bảo hành 10 năm</t>
  </si>
  <si>
    <t>Cộng thêm vào đơn giá trên</t>
  </si>
  <si>
    <t>Sơn bảo hành 15 năm</t>
  </si>
  <si>
    <t>Kính dán an toàn trắng trong 8.38mm</t>
  </si>
  <si>
    <t>Kính dán an toàn trắng trong 10.38mm</t>
  </si>
  <si>
    <t>Kính dán an toàn trắng trong 12.38mm</t>
  </si>
  <si>
    <t>Kính dán an toàn phản quang 8.38mm</t>
  </si>
  <si>
    <t>Kính dán an toàn phản quang 10.38mm</t>
  </si>
  <si>
    <t>Kính cường lực 8 mm trắng trong</t>
  </si>
  <si>
    <t>Kính cường lực 10 mm trắng trong</t>
  </si>
  <si>
    <t>Kính cường lực 12 mm trắng trong</t>
  </si>
  <si>
    <t>Trụ</t>
  </si>
  <si>
    <t>Đèn LED chiếu sáng đường phố MFUHAILIGHT KMC - 30W</t>
  </si>
  <si>
    <t>đ/Bộ</t>
  </si>
  <si>
    <t>Đèn LED chiếu sáng đường phố MFUHAILIGHT KMC - 40W</t>
  </si>
  <si>
    <t>Đèn LED chiếu sáng đường phố MFUHAILIGHT KMC - 50W</t>
  </si>
  <si>
    <t>Đèn LED chiếu sáng đường phố MFUHAILIGHT KMC - 60W</t>
  </si>
  <si>
    <t>Đèn LED chiếu sáng đường phố MFUHAILIGHT KMC - 70W</t>
  </si>
  <si>
    <t>Đèn LED chiếu sáng đường phố MFUHAILIGHT KMC - 75W</t>
  </si>
  <si>
    <t>Đèn LED chiếu sáng đường phố MFUHAILIGHT KMC - 80W</t>
  </si>
  <si>
    <t>Đèn LED chiếu sáng đường phố MFUHAILIGHT KMC - 90W</t>
  </si>
  <si>
    <t>Đèn LED chiếu sáng đường phố MFUHAILIGHT KMC - 100W</t>
  </si>
  <si>
    <t>Đèn LED chiếu sáng đường phố MFUHAILIGHT KMC - 120W</t>
  </si>
  <si>
    <t>Đèn LED chiếu sáng đường phố MFUHAILIGHT KMC - 140W</t>
  </si>
  <si>
    <t>Đèn LED chiếu sáng đường phố MFUHAILIGHT KMC - 150W</t>
  </si>
  <si>
    <t>Đèn LED chiếu sáng đường phố MFUHAILIGHT KMC - 180W</t>
  </si>
  <si>
    <t>Đèn LED chiếu sáng đường phố MFUHAILIGHT KMC - 200W</t>
  </si>
  <si>
    <t>1 Bộ/ 1 Thùng carton</t>
  </si>
  <si>
    <t>Thanh toán trước khi nhận hàng</t>
  </si>
  <si>
    <t>Vận chuyển đến chân công trình hoặc dọc QL1A</t>
  </si>
  <si>
    <t>Đèn LED chiếu sáng đường phố MFUHAILIGHT KMC</t>
  </si>
  <si>
    <t>Đèn LED chiếu sáng đường phố MFUHAILIGHT CMOS 60W</t>
  </si>
  <si>
    <t>Đèn LED chiếu sáng đường phố MFUHAILIGHT CMOS 70W</t>
  </si>
  <si>
    <t>Đèn LED chiếu sáng đường phố MFUHAILIGHT CMOS 75W</t>
  </si>
  <si>
    <t>Đèn LED chiếu sáng đường phố MFUHAILIGHT CMOS 80W</t>
  </si>
  <si>
    <t>Đèn LED chiếu sáng đường phố MFUHAILIGHT CMOS 90W</t>
  </si>
  <si>
    <t>Đèn LED chiếu sáng đường phố MFUHAILIGHT CMOS 100W</t>
  </si>
  <si>
    <t>Đèn LED chiếu sáng đường phố MFUHAILIGHT CMOS 107W</t>
  </si>
  <si>
    <t>Đèn LED chiếu sáng đường phố MFUHAILIGHTCMOS 123W</t>
  </si>
  <si>
    <t>Đèn LED chiếu sáng đường phố MFUHAILIGHT CMOS 139W</t>
  </si>
  <si>
    <t>Đèn LED chiếu sáng đường phố MFUHAILIGHT CMOS 150W</t>
  </si>
  <si>
    <t>Đèn LED chiếu sáng đường phố MFUHAILIGHT CMOS 160W</t>
  </si>
  <si>
    <t>Đèn LED chiếu sáng đường phố MFUHAILIGHT CMOS 180W</t>
  </si>
  <si>
    <t>Đèn LED chiếu sáng đường phố MFUHAILIGHT CMOS 200W</t>
  </si>
  <si>
    <t>Đèn LED chiếu sáng đường phố MFUHAILIGHT CMOS</t>
  </si>
  <si>
    <t>Đèn LED chiếu sáng đường phố MFUHAILIGHT CMC - 30W</t>
  </si>
  <si>
    <t>Đèn LED chiếu sáng đường phố MFUHAILIGHT CMC - 40W</t>
  </si>
  <si>
    <t>Đèn LED chiếu sáng đường phố MFUHAILIGHT CMC - 50W</t>
  </si>
  <si>
    <t>Đèn LED chiếu sáng đường phố MFUHAILIGHT CMC - 60W</t>
  </si>
  <si>
    <t>Đèn LED chiếu sáng đường phố MFUHAILIGHT CMC - 70W</t>
  </si>
  <si>
    <t>Đèn LED chiếu sáng đường phố MFUHAILIGHT CMC - 75W</t>
  </si>
  <si>
    <t>Đèn LED chiếu sáng đường phố MFUHAILIGHT CMC - 80W</t>
  </si>
  <si>
    <t>Đèn LED chiếu sáng đường phố MFUHAILIGHT CMC - 100W</t>
  </si>
  <si>
    <t>Đèn LED chiếu sáng đường phố MFUHAILIGHT CMC - 120W</t>
  </si>
  <si>
    <t>Đèn LED chiếu sáng đường phố MFUHAILIGHT CMC - 140W</t>
  </si>
  <si>
    <t>Đèn LED chiếu sáng đường phố MFUHAILIGHT CMC - 150W</t>
  </si>
  <si>
    <r>
      <t>Đèn LED chiếu sáng đường phố MFUHAILIGHT</t>
    </r>
    <r>
      <rPr>
        <b/>
        <sz val="11"/>
        <rFont val="Times New Roman"/>
        <family val="1"/>
      </rPr>
      <t xml:space="preserve"> </t>
    </r>
    <r>
      <rPr>
        <sz val="11"/>
        <rFont val="Times New Roman"/>
        <family val="1"/>
      </rPr>
      <t>CMC - 90W</t>
    </r>
  </si>
  <si>
    <t>Đèn LED chiếu sáng đường phố MFUHAILIGHT CMC</t>
  </si>
  <si>
    <t>Đèn LED chiếu sáng đường phố MFUHAILIGHT DMC</t>
  </si>
  <si>
    <t>Đèn pha LED MFUHAILIGHT F328 - 70W</t>
  </si>
  <si>
    <t>Đèn pha LED MFUHAILIGHT F328 - 80W</t>
  </si>
  <si>
    <t>Đèn pha LED MFUHAILIGHT F328 - 90W</t>
  </si>
  <si>
    <t>Đèn pha LED MFUHAILIGHT F328 - 100W</t>
  </si>
  <si>
    <t>Đèn pha LED MFUHAILIGHT F328 - 120W</t>
  </si>
  <si>
    <t>Đèn pha LED MFUHAILIGHT F328 - 150W</t>
  </si>
  <si>
    <t>Đèn pha LED MFUHAILIGHT F328 - 180W</t>
  </si>
  <si>
    <t>Đèn pha LED MFUHAILIGHT F328 - 200W</t>
  </si>
  <si>
    <t>Đèn pha LED MFUHAILIGHT F328 - 240W</t>
  </si>
  <si>
    <t>Đèn pha LED MFUHAILIGHT F328 - 280W</t>
  </si>
  <si>
    <t>Đèn pha LED MFUHAILIGHT F328 - 330W</t>
  </si>
  <si>
    <t>Đèn pha LED MFUHAILIGHT F328 - 400W</t>
  </si>
  <si>
    <t>Đèn pha LED MFUHAILIGHT F328 - 500W</t>
  </si>
  <si>
    <t>Đèn pha LED MFUHAILIGHT F328 - 600W</t>
  </si>
  <si>
    <t>Đèn LED chiếu sáng đường phố Năng lượng mặt trời MFUHAILIGHT FS168</t>
  </si>
  <si>
    <r>
      <rPr>
        <b/>
        <sz val="9.5"/>
        <rFont val="Times New Roman"/>
        <family val="1"/>
      </rPr>
      <t>CÔNG TY TNHH SX-TM HƯNG PHÚ HẢI</t>
    </r>
    <r>
      <rPr>
        <sz val="9.5"/>
        <rFont val="Times New Roman"/>
        <family val="1"/>
      </rPr>
      <t xml:space="preserve">
</t>
    </r>
    <r>
      <rPr>
        <u/>
        <sz val="9.5"/>
        <rFont val="Times New Roman"/>
        <family val="1"/>
      </rPr>
      <t>Địa chỉ VP chính:</t>
    </r>
    <r>
      <rPr>
        <sz val="9.5"/>
        <rFont val="Times New Roman"/>
        <family val="1"/>
      </rPr>
      <t xml:space="preserve"> Số 139 Trần Hưng Đạo, Phường 3, Tp. Tuy Hòa, Phú Yên.
</t>
    </r>
    <r>
      <rPr>
        <u/>
        <sz val="9.5"/>
        <rFont val="Times New Roman"/>
        <family val="1"/>
      </rPr>
      <t>Điện thoại:</t>
    </r>
    <r>
      <rPr>
        <sz val="9.5"/>
        <rFont val="Times New Roman"/>
        <family val="1"/>
      </rPr>
      <t xml:space="preserve"> 02573.822.181.
</t>
    </r>
    <r>
      <rPr>
        <u/>
        <sz val="9.5"/>
        <rFont val="Times New Roman"/>
        <family val="1"/>
      </rPr>
      <t>Email:</t>
    </r>
    <r>
      <rPr>
        <sz val="9.5"/>
        <rFont val="Times New Roman"/>
        <family val="1"/>
      </rPr>
      <t xml:space="preserve"> mfuhailight@gmail.com
</t>
    </r>
    <r>
      <rPr>
        <u/>
        <sz val="9.5"/>
        <rFont val="Times New Roman"/>
        <family val="1"/>
      </rPr>
      <t>Website:</t>
    </r>
    <r>
      <rPr>
        <sz val="9.5"/>
        <rFont val="Times New Roman"/>
        <family val="1"/>
      </rPr>
      <t xml:space="preserve"> www.chieusangmfuhailight.com.</t>
    </r>
  </si>
  <si>
    <t>Đèn LED chiếu sáng đường phố NLMT MFUHAILIGHT FS168 - 20W</t>
  </si>
  <si>
    <t>Đèn LED chiếu sáng đường phố NLMT MFUHAILIGHT FS168 - 40W</t>
  </si>
  <si>
    <t>Đèn LED chiếu sáng đường phố NLMT MFUHAILIGHT FS168 - 60W</t>
  </si>
  <si>
    <t>Đèn LED chiếu sáng đường phố NLMT MFUHAILIGHT FS168 - 80W</t>
  </si>
  <si>
    <t>- Vỏ đèn bằng hợp kim nhôm đúc áp lực cao, có LOGO nhà sản xuất;
- Công nghệ LED SMD/COB;
- Nhiệt độ màu: 3000K - 5000K / Đổi màu tự động;
- Chỉ số hoàn màu CRI: &gt; 70;
- Bộ nguồn: Thương hiệu EU;
- Chip LED: Chuẩn LM80;
- Điện áp định danh: 220VAC, 50/60 Hz;
- Hệ số công suất &gt; 0.90;
- Chống xung điện áp: ≥ 20kV;
- An toàn điện: Cách điện cấp I;
- Bảo vệ kín nước và bụi: ≥ IP66;
- Bảo vệ chống va đập: ≥ IK08;
- Giấy chứng nhận hợp chuẩn TCVN 7722-1:2017, TCVN 7722-2-3:2019;
- Chứng nhận dán nhãn Tiết kiệm năng lượng;
- Các chứng nhận nhà sản xuất: ISO 9001:2015, ISO 14001:2015, ISO 50001:2018,...;
- Chế độ bảo hành: ≥ 3 năm.</t>
  </si>
  <si>
    <t>Đèn LED trang trí sân vườn MFUHAILIGHT GL</t>
  </si>
  <si>
    <t>- Vỏ đèn bằng hợp kim nhôm đúc áp lực cao;
- Nhiệt độ màu/ Chỉ số hoàn màu: 3000K - 5000K/ CRI 70;
- Chip LED: Chuẩn LM80;
- Điện áp định danh: 220VAC, 50/60 Hz;
- Hệ số công suất &gt; 0.90;
- An toàn điện: Cách điện cấp I;
- Bảo vệ kín nước và bụi: ≥ IP66;
- Bảo vệ chống va đập: ≥ IK08;
- Giấy chứng nhận hợp chuẩn TCVN 7722-1:2017, TCVN 7722-2-3:2019;
- Chứng nhận dán nhãn Tiết kiệm năng lượng;
- Các chứng nhận nhà sản xuất: ISO 9001:2015, ISO 14001:2015, ISO 50001:2018,...;
- Chế độ bảo hành: ≥ 2 năm.</t>
  </si>
  <si>
    <t>Đèn LED âm đất MFUHAILIGHT MF-UG-8A - 3W</t>
  </si>
  <si>
    <t>Đèn LED âm đất MFUHAILIGHT MF-UG-8B - 6W</t>
  </si>
  <si>
    <t>Đèn LED âm đất MFUHAILIGHT MF-UG-8C - 12W</t>
  </si>
  <si>
    <t>Đèn LED âm đất MFUHAILIGHT MF-UG-8D - 24W</t>
  </si>
  <si>
    <t>Đèn LED âm đất MFUHAILIGHT MF-UG-8E - 36W</t>
  </si>
  <si>
    <t>Đèn LED âm đất MFUHAILIGHT MF-UG-6A - 5W</t>
  </si>
  <si>
    <t>Đèn LED âm đất MFUHAILIGHT MF-UG-6B - 12W</t>
  </si>
  <si>
    <t>Đèn LED âm đất MFUHAILIGHT MF-UG-6C - 24W</t>
  </si>
  <si>
    <t>Đèn LED âm đất MFUHAILIGHT MF-UG-6D - 36W</t>
  </si>
  <si>
    <t>Đèn LED âm đất MFUHAILIGHT MF-UG-5A - 5W</t>
  </si>
  <si>
    <t>Đèn LED âm đất MFUHAILIGHT MF-UG-5B - 9W</t>
  </si>
  <si>
    <t>Đèn LED âm đất MFUHAILIGHT MF-UG-5C - 15W</t>
  </si>
  <si>
    <t>Đèn LED âm đất MFUHAILIGHT MF-UG-5D - 24W</t>
  </si>
  <si>
    <t>Đèn LED âm đất MFUHAILIGHT MF-UG-5E - 48W</t>
  </si>
  <si>
    <t>Đèn LED âm đất MFUHAILIGHT MF-UG-2TA - 6W</t>
  </si>
  <si>
    <t>Đèn LED âm đất MFUHAILIGHT MF-UG-2TB - 8W</t>
  </si>
  <si>
    <t>Đèn LED âm đất MFUHAILIGHT MF-UG-2TB - 12W</t>
  </si>
  <si>
    <t>Đèn LED âm đất MFUHAILIGHT MF-UG-33 - 12W</t>
  </si>
  <si>
    <t>Đèn LED âm đất MFUHAILIGHT MF-UG-33 - 20W</t>
  </si>
  <si>
    <r>
      <t xml:space="preserve">- Cấu tạo vỏ đèn: Bằng hợp kim nhôm đúc áp lực cao hoặc Inox 304/316;
- Màu sắc ánh sáng: Đơn sắc hoặc đổi màu tự động;
- Chỉ số hoàn màu CRI: &gt; 70;
- Điện áp: 220VAC/12V/24V, 50/60 Hz;
- Hệ số công suất &gt; 0.80;
- An toàn điện: Cách điện cấp I;
- Bảo vệ kín nước và bụi quang học: ≥ IP67;
- Bảo vệ chống va đập: ≥ IK08;
- Các chứng nhận nhà sản xuất: ISO 9001:2015, ISO 14001:2015, ISO 50001:2018,...;
- Chế độ bảo hành: </t>
    </r>
    <r>
      <rPr>
        <sz val="11"/>
        <rFont val="Calibri"/>
        <family val="2"/>
      </rPr>
      <t>≥</t>
    </r>
    <r>
      <rPr>
        <sz val="11"/>
        <rFont val="Times New Roman"/>
        <family val="1"/>
      </rPr>
      <t xml:space="preserve"> 2 năm</t>
    </r>
  </si>
  <si>
    <t>Đèn LED trang trí âm đất MFUHAILIGHT</t>
  </si>
  <si>
    <t>Đèn pha LED MFUHAILIGHT F310 - 30W</t>
  </si>
  <si>
    <t>Đèn pha LED MFUHAILIGHT F310 - 40W</t>
  </si>
  <si>
    <t>Đèn pha LED MFUHAILIGHT F310 - 50W</t>
  </si>
  <si>
    <t>Đèn pha LED MFUHAILIGHT F310 - 60W</t>
  </si>
  <si>
    <t>Đèn pha LED MFUHAILIGHT F310 - 70W</t>
  </si>
  <si>
    <t>Đèn pha LED MFUHAILIGHT F310 - 80W</t>
  </si>
  <si>
    <t>Đèn pha LED MFUHAILIGHT F310 - 90W</t>
  </si>
  <si>
    <t>Đèn pha LED MFUHAILIGHT F310 - 100W</t>
  </si>
  <si>
    <t>Đèn pha LED MFUHAILIGHT F310 - 120W</t>
  </si>
  <si>
    <t>Đèn Pha LED MFUHAILIGHT F310</t>
  </si>
  <si>
    <t>Đèn Pha LED MFUHAILIGHT F328</t>
  </si>
  <si>
    <t>Tủ điện chiếu sáng thông minh MFUHAILIGHT GPRS 50A</t>
  </si>
  <si>
    <t>đ/Tủ</t>
  </si>
  <si>
    <t>Tủ điện chiếu sáng thông minh MFUHAILIGHT GPRS 60A</t>
  </si>
  <si>
    <t>Tủ điện chiếu sáng thông minh MFUHAILIGHT GPRS 75A</t>
  </si>
  <si>
    <t>Tủ điện chiếu sáng thông minh MFUHAILIGHT GPRS 100A</t>
  </si>
  <si>
    <t>Bộ điều khiển thông minh tại đèn (LCU) hiệu MFUHAILIGHT MF-L771K0WLR4</t>
  </si>
  <si>
    <t>Bộ điều khiển trung tâm tại tủ điện (DCU) hiệu MFUHAILIGHT MF-D011K0WLR4CE</t>
  </si>
  <si>
    <t>Ổ cắm NEMA 5 Bin hoặc 7 Bin, &gt;= IP66</t>
  </si>
  <si>
    <t>Tủ điện ĐKCS 3 pha 50A - Hiệu MFUHAILIGHT</t>
  </si>
  <si>
    <t>Tủ điện ĐKCS 3 pha 60A - Hiệu MFUHAILIGHT</t>
  </si>
  <si>
    <t>Tủ điện ĐKCS 3 pha 75A - Hiệu MFUHAILIGHT</t>
  </si>
  <si>
    <t>Tủ điện ĐKCS 3 pha 100A - Hiệu MFUHAILIGHT</t>
  </si>
  <si>
    <t>- Phụ kiện lắp đồng bộ. DCU hiệu MFUHAILIGHT MF-D011K0WLR4CE, MCCB tổng+MCB + Chống sét + khởi động từ đồng bộ hiệu LS, công tắc, cầu chì, đèn báo hiệu, timer. Tính năng mở rộng quản lý và điều khiển đến điểm đèn;
- Chứng nhận phù hợp tiêu chuẩn kỹ thuật Việt Nam: TCVN 7994-1:2009 (IEC 60439-1:2004);
- Chứng nhận quản lý chất lượng: ISO 9001:2015;
- Chứng nhận hệ thống quản lý năng lượng: ISO 50001:2018;
- Chế độ bảo hành: ≥ 2 năm.</t>
  </si>
  <si>
    <t>Điện áp vào 90-264Vac 50/60Hz, độ kín &gt;= IP66, giao tiếp Lora , đo đếm được dữ liệu của đèn: công suất, điện áp, dòng điện tiêu thụ, phát hiện và cảnh báo sự cố từng đèn.</t>
  </si>
  <si>
    <t>Giao tiếp Lora/ 4G, RS232, RS485; quản lý tối thiểu 200 bộ đèn LCU, tích hợp IC vận hành theo thời gian thực, pin dự phòng &gt; 10h.</t>
  </si>
  <si>
    <t>- Vỏ tủ composite 760*500*340*5mm. Phụ kiện lắp đồng bộ. Đồng hồ thời gian hiệu panasonic, áp tô mát tổng + lộ+khởi động từ đồng bộ hiệu LS;
- Chứng nhận phù hợp tiêu chuẩn kỹ thuật Việt Nam: TCVN 7994-1:2009 (IEC 60439-1:2004);
- Chứng nhận quản lý chất lượng: ISO 9001:2015;
- Chứng nhận hệ thống quản lý năng lượng: ISO 50001:2018;
- Chế độ bảo hành: ≥ 1 năm.</t>
  </si>
  <si>
    <t>1 Tủ/ Thùng carton</t>
  </si>
  <si>
    <t>Tủ Điều khiển chiếu sáng và thiết bị điều khiển chiếu sáng thông minh MFUHAILIGHT</t>
  </si>
  <si>
    <r>
      <rPr>
        <b/>
        <sz val="9.5"/>
        <rFont val="Times New Roman"/>
        <family val="1"/>
      </rPr>
      <t>Cột sân vườn MFUHAIlight FH-26 ( dùng lắp đèn trang trí LED GL)</t>
    </r>
    <r>
      <rPr>
        <sz val="9.5"/>
        <rFont val="Times New Roman"/>
        <family val="1"/>
      </rPr>
      <t xml:space="preserve">
- Trụ bằng thép mạ kẽm nhúng nóng cao 3.55m - Giật cấp
- Sơn trang trí bên ngoài bằng 2 lớp sơn đặc biệt, bền màu, độ bám cao.</t>
    </r>
  </si>
  <si>
    <t>đ/Trụ</t>
  </si>
  <si>
    <r>
      <t xml:space="preserve">Trụ trang trí MFUHAILIGHT FH11 cao 3,5m  (dùng lắp đèn trang trí LED GL)
</t>
    </r>
    <r>
      <rPr>
        <sz val="9.5"/>
        <rFont val="Times New Roman"/>
        <family val="1"/>
      </rPr>
      <t>- Thân trụ bằng thép mạ kẽm nhúng nóng.
- Đế trụ bằng gang đúc, hoa văn đẹp và hiện đại
- Sơn trang trí bên ngoài 2 lớp, bền màu, độ bám dính tốt.</t>
    </r>
  </si>
  <si>
    <t>CỘT TRANG TRÍ SÂN VƯỜN MFUHAILIGHT</t>
  </si>
  <si>
    <t>TCVN 3902 - 1984</t>
  </si>
  <si>
    <t>Cột Đèn Chiếu Sáng MFUHAILIGHT: Bát giác 6m liền cần đơn; D=150; dày=3mm; vươn =1,2m;  Mặt bích 375*375*10mm, 4 gân tăng cường lực dày 6mm, mạ kẽm nhúng nóng+ Bản lề cửa cột</t>
  </si>
  <si>
    <t>đ/cột</t>
  </si>
  <si>
    <t>Cột Đèn Chiếu Sáng MFUHAIlight: Bát giác 7m liền cần đơn; D=148; dày=3mm; vươn =1,2m;  Mặt bích 375*375*10mm, 4 gân tăng cường lực dày 6mm, mạ kẽm nhúng nóng</t>
  </si>
  <si>
    <t>Cột Đèn Chiếu Sáng MFUHAIlight: Bát giác 7m  cần rời đôi ;D=148; dày=3mm; vươn =1,2m; Mặt bích 375*375*10mm, 4 gân tăng cường lực dày 6mm, mạ kẽm nhúng nóng</t>
  </si>
  <si>
    <t>Cột Đèn Chiếu Sáng MFUHAIlight: Bát giác 8m liền cần đơn;D=148; dày=3mm; vươn =1,2m; Mặt bích 375*375*10mm, 4 gân tăng cường lực dày 6mm, mạ kẽm nhúng nóng</t>
  </si>
  <si>
    <t>Cột Đèn Chiếu Sáng MFUHAIlight: Bát giác 8m cần rời đôi; D=148;dày=3mm; vươn =1,2m; Mặt bích 375*375*10mm, 4 gân tăng cường lực dày 6mm mạ kẽm nhúng nóng</t>
  </si>
  <si>
    <t>Cột Đèn Chiếu Sáng MFUHAIlight: Bát giác 9m liền cần đơn;D=156;dày=4mm; vươn =1,5m; Mặt bích 400*400*12mm, 4 gân tăng cường lực dày 6mm, mạ kẽm nhúng nóng</t>
  </si>
  <si>
    <t>Cột Đèn Chiếu Sáng: MFUHAIlightBát giác 9m cần rời đôi;D=156;dày=4mm; vươn =1,5m; Mặt bích 400*400*12mm, 4 gân tăng cường lực dày 6mm, mạ kẽm nhúng nóng</t>
  </si>
  <si>
    <t>Cột Đèn Chiếu Sáng MFUHAIlight: Bát giác10m liền cần đơn;D=164;dày = 4mm; vươn =1,5m; Mặt bích 400*400*12mm, 4 gân tăng cường lực dày 6mm, mạ kẽm nhúng nóng</t>
  </si>
  <si>
    <t>Cột Đèn Chiếu Sáng MFUHAIlight: Bát giác10m cần rời đôi;D=164;dày= 4mm; vươn =1,5m; Mặt bích 400*400*12mm, 4 gân tăng cường lực dày 6mm, mạ kẽm nhúng nóng</t>
  </si>
  <si>
    <t xml:space="preserve">   Cột Đèn Chiếu Sáng MFUHAILIGHT: Bát giác11m liền cần đơn;D=184;dày = 4mm; vươn =1,5m; Mặt bích 400*400*14mm, 4 gân tăng cường lực dày 8mm, mạ kẽm nhúng nóng.</t>
  </si>
  <si>
    <t xml:space="preserve">   Cột Đèn Chiếu Sáng MFUHAILIGHT: Bát giác11m cần rời đôi;D=184;dày=4mm; vươn =1,5m; Mặt bích 400*400*14mm, 4 gân tăng cường lực dày 8mm, mạ kẽm nhúng nóng</t>
  </si>
  <si>
    <t>JISG3101.SS400, ASTM A123</t>
  </si>
  <si>
    <t>CỘT ĐÈN CHIẾU SÁNG MFUHAILIGHT</t>
  </si>
  <si>
    <t>Bê tông nhựa, bê tông thương phẩm và sản phẩm tương tự</t>
  </si>
  <si>
    <t>Hệ thống hố ga của hệ thống thoát nước thải (Hệ thống hố ga thu nước ngăn mùi chống muỗi) - SIGEN-01B (lắp đặt cho hệ thống thoát nước có vỉa hè và không có vỉa hè)</t>
  </si>
  <si>
    <t xml:space="preserve">- TCVN 10333-1:2014
- TCVN 10333-2:2014
- TCVN 10333-3:2014
- TCCS 02:2020/SIGEN (sửa đổi lần 2) </t>
  </si>
  <si>
    <t>Hệ thống cấu thành gồm:
- Hố ga cho hệ thống thoát nước  01B kích thước ngoài 840x440x670mm, kích thước trong 700x300x600mm; bê tông đá 0,5 x 1 M300
- Song chắn rác không khung (gang cầu, chống trộm) kích thước 760x360x45mm
- Thiết bị ngăn mùi cho hố ga SG-03 (inox SUS 316L hoặc nhựa PPR) kích thước ngoài 330x600x75. Kích thước trong 230x500x75mm
- Tấm lọc nước (nhựa PPR) SG-08  kích thước 694x294x100mm, chiều dày 5mm</t>
  </si>
  <si>
    <t>Cung cấp và giao hàng theo khối lượng yêu cầu, miễn phí giao từ 20 bộ trở lên</t>
  </si>
  <si>
    <t>Giao trên phương tiện bên bán, giao tại chân công trình</t>
  </si>
  <si>
    <t>Giá kê khai chưa bao gồm thuế GTGT, chi phí lắp đặt, ống nhựa các co nối và phí vận chuyển với số lượng dưới 20 bộ. Áp dụng từ 01/04/2024.</t>
  </si>
  <si>
    <t>Hệ thống hố ga của hệ thống thoát nước thải (Hệ thống hố ga thu nước ngăn mùi chống muỗi) - SIGEN-03B (lắp đặt cho hệ thống thoát nước có vỉa hè và không có vỉa hè)</t>
  </si>
  <si>
    <t>- TCVN 10333-1:2014
- TCVN 10333-2:2014
- TCVN 10333-3:2014
- TCCS 02:2020/SIGEN (sửa đổi lần 2)</t>
  </si>
  <si>
    <t>Hệ thống cấu thành gồm:
- Hố ga cho hệ thống thoát nước  03B  kích thước ngoài 840x440x540mm kích thước trong 700x300x470mm; (bê tông đá 0,5 x 1 M300)
- Song chắn rác không khung (gang cầu, chống trộm), kích thước  760x360x45mm
- Thiết bị ngăn mùi cho hố ga SG-03 (inox SUS 316L hoặc nhựa PPR) kích thước ngoài 330x600x75. Kích thước trong 230x500x75mm</t>
  </si>
  <si>
    <t>Công ty T.N.H.H Sigen</t>
  </si>
  <si>
    <t>Giá kê khai chưa bao gồm thuế GTGT, chi phí lắp đặt, ống nhựa các co nối và phí vận chuyển với số lượng dưới 20 bộ. Áp dụng từ 01/04/2024</t>
  </si>
  <si>
    <t>Công ty T.N.H.H SiGen</t>
  </si>
  <si>
    <t>II. KÈ LẮP GHÉP BẢO VỆ BỜ SÔNG, HỒ VÀ ĐÊ BIỂN</t>
  </si>
  <si>
    <t>I. HỆ THỐNG HỐ GA THU NƯỚC MƯA VÀ NGĂN MÙI KIỂU MỚI</t>
  </si>
  <si>
    <t>III. HÀO KỸ THUẬT BÊ TÔNG CỐT SỢI (BTCS), BÊ TÔNG CỐT THÉP (BTCT)</t>
  </si>
  <si>
    <t>Phụ trội 
kèm heo</t>
  </si>
  <si>
    <t>CÔNG TY CỒ PHẦN TẬP ĐOÀN HOA SEN - CHI NHÁNH KHÁNH HÒA</t>
  </si>
  <si>
    <t>Ống thép</t>
  </si>
  <si>
    <t>ASTM A500/A500M -18</t>
  </si>
  <si>
    <t>14x14, 16x16, 13x26, 20x20, 25x25, Ф21, Ф27, Ф34 (Độ dày: ≥ 0.60 - &lt; 1.00mm)</t>
  </si>
  <si>
    <t>Tập đoàn Hoa Sen</t>
  </si>
  <si>
    <t>Không</t>
  </si>
  <si>
    <t>Giao đến KH</t>
  </si>
  <si>
    <t>14x14, 16x16, 13x26, 20x20, 25x25, Ф21, Ф27, Ф34 (Độ dày: ≥ 1.00 - 1.40 mm)</t>
  </si>
  <si>
    <t xml:space="preserve">20x40, 25x50, 30x30, 30x60, 40x40, 40x80, 50x50, 50x100, Ф42, Ф49, Ф60, Ф76, Ф90, Ф114 (Độ dày:≥ 0.60 - &lt; 1.00mm) </t>
  </si>
  <si>
    <t>20x40, 25x50, 30x30, 30x60, 40x40, 40x80, 50x50, 50x100, Ф42, Ф49, Ф60, Ф76, Ф90, Ф114 (Độ dày:≥ 1.00 – 2.00mm)</t>
  </si>
  <si>
    <t>Ống thép nhúng nóng</t>
  </si>
  <si>
    <t>AS 1397:2021</t>
  </si>
  <si>
    <t>Ø 21.2 - Ø 126.8 (Độ dày: 1.60mm)</t>
  </si>
  <si>
    <t>Ø 21.2 - Ø 126.8 (Độ dày:≥ 1.90 - ≤ 2.00mm)</t>
  </si>
  <si>
    <t>Ø 21.2 - Ø 126.8 (Độ dày: &gt; 2.00mm - ≤ 2.30mm)</t>
  </si>
  <si>
    <t>Ø 21.2 - Ø 126.8 (Độ dày: &gt; 2.30mm - ≤ 3.95mm)</t>
  </si>
  <si>
    <t>Ø 21.2 - Ø 126.8 (Độ dày: &gt; 3.95mm)</t>
  </si>
  <si>
    <t>Ø 141.3 - Ø 219.1 (Độ dày: &gt; 3.95mm)</t>
  </si>
  <si>
    <t>Ống thép đen</t>
  </si>
  <si>
    <t>Độ dày (1.60mm)</t>
  </si>
  <si>
    <t>Độ dày (1.80 - ≤ 2.00mm)</t>
  </si>
  <si>
    <t>Độ dày (&gt; 2.00mm)</t>
  </si>
  <si>
    <t>Tôn</t>
  </si>
  <si>
    <t>Tôn lạnh</t>
  </si>
  <si>
    <t>TCCS 02:2017/HSG</t>
  </si>
  <si>
    <t>0.25mm AZ70</t>
  </si>
  <si>
    <t>0.30mm AZ100</t>
  </si>
  <si>
    <t>0.35mm AZ100</t>
  </si>
  <si>
    <t>0.40mm AZ100</t>
  </si>
  <si>
    <t>0.45mm AZ100</t>
  </si>
  <si>
    <t>0.50mm AZ100</t>
  </si>
  <si>
    <t>Tôn lạnh màu</t>
  </si>
  <si>
    <t>0.25mm AZ50, 17/5</t>
  </si>
  <si>
    <t>0.30mm AZ50, 17/5</t>
  </si>
  <si>
    <t>0.35mm AZ50, 17/5</t>
  </si>
  <si>
    <t>0.40mm AZ50, 17/5</t>
  </si>
  <si>
    <t>0.45mm AZ50, 17/5</t>
  </si>
  <si>
    <t>0.50mm AZ50, 17/5</t>
  </si>
  <si>
    <t>Tôn lạnh xốp 16mm</t>
  </si>
  <si>
    <t>Tôn lạnh xốp 18mm</t>
  </si>
  <si>
    <t>Tôn lạnh màu xốp 16mm</t>
  </si>
  <si>
    <t>Tôn lạnh màu xốp 18mm</t>
  </si>
  <si>
    <t>Thép dày</t>
  </si>
  <si>
    <t>Thép dày mạ kẽm</t>
  </si>
  <si>
    <t>TCCS 01:2015/HSG</t>
  </si>
  <si>
    <t>0.58mm, Z080</t>
  </si>
  <si>
    <t>0.75mm, Z080</t>
  </si>
  <si>
    <t>0.95mm, Z080</t>
  </si>
  <si>
    <t>1.15mm, Z080</t>
  </si>
  <si>
    <t>Thép xây dựng</t>
  </si>
  <si>
    <t>Cuộn</t>
  </si>
  <si>
    <t>TCVN 1651-2:2018</t>
  </si>
  <si>
    <t>Phi 6, Phi 8 CB240</t>
  </si>
  <si>
    <t>VAS</t>
  </si>
  <si>
    <t>Cây</t>
  </si>
  <si>
    <t>D10 CB300/Grade 40</t>
  </si>
  <si>
    <t>Từ D12 trở lên CB300/Grade 40</t>
  </si>
  <si>
    <t xml:space="preserve">Gạch thẻ đặc  </t>
  </si>
  <si>
    <r>
      <t xml:space="preserve">Gạch Block Mác 5.0 
</t>
    </r>
    <r>
      <rPr>
        <i/>
        <sz val="11"/>
        <color theme="1"/>
        <rFont val="Times New Roman"/>
        <family val="1"/>
      </rPr>
      <t>4-7 viên có 1 viên gạch chèn</t>
    </r>
  </si>
  <si>
    <t>Công ty Cổ phần 
Vật liệu mới ASIA 96</t>
  </si>
  <si>
    <t>Giá bán tại chân công trình, đã bao gồm chi phí bốc xếp</t>
  </si>
  <si>
    <t>C.2. CÔNG TY T.N.H.H SIGEN</t>
  </si>
  <si>
    <t>D. SẢN PHẨM TỪ NHÔM</t>
  </si>
  <si>
    <t>E. SẮT, THÉP, TÔN VÀ CÁC SẢN PHẨM</t>
  </si>
  <si>
    <t xml:space="preserve">Sản xuất tại nhà máy gạch không nung, xã Diên Thọ, huyện Diên Khánh, tỉnh Khánh Hòa </t>
  </si>
  <si>
    <t>Vận chuyển đến
chân công trình</t>
  </si>
  <si>
    <t>VLXD</t>
  </si>
  <si>
    <t>Đá 1 x 2 thường</t>
  </si>
  <si>
    <t>M3</t>
  </si>
  <si>
    <t>TCVN 4198-14;  TCVN 4197-12;</t>
  </si>
  <si>
    <t>10x22mm</t>
  </si>
  <si>
    <t>CTY CP Á Châu</t>
  </si>
  <si>
    <t>Đá 1 x 2 tuyển (cao tốc)</t>
  </si>
  <si>
    <t>Đá 2 x 4 thường</t>
  </si>
  <si>
    <t>20x40mm</t>
  </si>
  <si>
    <t>Đá 2 x 4 tuyển (cao tốc)</t>
  </si>
  <si>
    <t>Đá 4 x 6 thường</t>
  </si>
  <si>
    <t>40x60mm</t>
  </si>
  <si>
    <t>Đá 4 x 6 tuyển (cao tốc)</t>
  </si>
  <si>
    <t>Đá CP Dmax 25 thường</t>
  </si>
  <si>
    <t>Dmax 25</t>
  </si>
  <si>
    <t>Đá CP Dmax 25 tuyển (cao tốc)</t>
  </si>
  <si>
    <t>Đá CP Dmax (cao tốc) gia cố 4% xi măng</t>
  </si>
  <si>
    <t>Đá CP Dmax 37,5 thường</t>
  </si>
  <si>
    <t>Dmax 37,5</t>
  </si>
  <si>
    <t>Đá CP Dmax 37,5 tuyển (cao tốc)</t>
  </si>
  <si>
    <t>Đá CP thô (chưa phối trộn )</t>
  </si>
  <si>
    <t>Đá 1 x 1,5 (Thảm BTN)</t>
  </si>
  <si>
    <t>10x15mm</t>
  </si>
  <si>
    <t>Đá 1 x 1,9 (Thảm BTN)</t>
  </si>
  <si>
    <t>10x19mm</t>
  </si>
  <si>
    <t>Mi bụi, mạt đá</t>
  </si>
  <si>
    <t>0x5mm</t>
  </si>
  <si>
    <t>Mi sàng (0,5 x 1)</t>
  </si>
  <si>
    <t>3x14mm</t>
  </si>
  <si>
    <t>Đá Lô ca (kích thước 30-40 cm)</t>
  </si>
  <si>
    <t>30x40cm</t>
  </si>
  <si>
    <t>Đá Lô ca (kích thước 41-50 cm)</t>
  </si>
  <si>
    <t>41x50cm</t>
  </si>
  <si>
    <t>Đá xô bồ</t>
  </si>
  <si>
    <t>0,1x40cm</t>
  </si>
  <si>
    <t>Đá phong hóa xô bồ lẫn đất</t>
  </si>
  <si>
    <t xml:space="preserve">Sản xuất tại mỏ đá Hòn Ngang, xã Diên Thọ, huyện Diên Khánh, tỉnh Khánh Hòa </t>
  </si>
  <si>
    <t xml:space="preserve">Cửa đi 1 cánh mở quay. 
</t>
  </si>
  <si>
    <t xml:space="preserve">Cửa đi 4 cánh mở quay.
</t>
  </si>
  <si>
    <t xml:space="preserve">Dày 1.4mm
( ±5%.) </t>
  </si>
  <si>
    <t>Nan cửa cuốn  S70: 
- Kết hợp 2 nan, sơn màu xanh nâu + vàng cát, giảm âm 1chiều lên, xuống.
- Day  hộp U76
- Trục phi 113,5mm dày 1,8 mm + puli nhựa.</t>
  </si>
  <si>
    <t>Nan cửa cuốn  S70 Plus: 
- Kết hợp 2 nan, sơn màu cà phê + vàng cát, giảm âm 2 chiều lên, xuống.
- Day  hộp U76
- Trục phi 113,5mm dày 1,8 mm + puli nhựa.</t>
  </si>
  <si>
    <t>Nan cửa cuốn chống bão G91:
- Sơn màu nâu vàng, giảm âm 2 chiều lên xuống.
- Day hộp  U100
- Trục phi 141mm dày 3,96 mm + puli nhựa.</t>
  </si>
  <si>
    <t>Nan cửa cuốn  SE03: 
- Sơn màu caphe, 4chân, 2 vít, giảm âm 1 chiều lên, xuống.
- Day  hộp U76
- Trục phi 113,5mm dày 1,8 mm + puli nhựa.</t>
  </si>
  <si>
    <t>Nan cửa cuốn  G88: 
- Kết hợp 2 nan,  sơn màu xanh mint, giảm âm 2 chiều lên, xuống.
- Day  hộp U76
- Trục phi 113,5mm dày 1,8 mm + puli nhựa.</t>
  </si>
  <si>
    <t>Nan cửa cuốn  G61: 
- Sơn màu cà phê sáng, giảm âm 2 chiều lên, xuống.
- Day  hộp U76
- Trục phi 113,5 mm dày 1,8 mm + puli nhựa.</t>
  </si>
  <si>
    <t>Nan cửa cuốn  G60 Plus: 
- Sơn màu ghi sáng, giảm âm 1 chiều lên, xuống.
- Day  hộp U76
- Trục phi 113,5mm dày 1,8mm + puli nhựa</t>
  </si>
  <si>
    <t>Kính hộp cường lực dày 19mm (5+9+5)</t>
  </si>
  <si>
    <t>bản nan 60mm, lỗ thoáng hình kim tiền.</t>
  </si>
  <si>
    <t>F.1. CÔNG TY CỔ PHẦN VẬT LIỆU MỚI ASIA 96</t>
  </si>
  <si>
    <t>SƠN NHŨ TƯƠNG NGOẠI THẤT (JOTUN)</t>
  </si>
  <si>
    <t>JOTASHIELD BỀN MÀU TOÀN DIỆN</t>
  </si>
  <si>
    <t>lít</t>
  </si>
  <si>
    <t>QCVN 16: 2023/BXD
QCVN 08: 2020/BCT</t>
  </si>
  <si>
    <t>1 lít/lon</t>
  </si>
  <si>
    <t>5 lít/lon</t>
  </si>
  <si>
    <t>15 lít/thùng</t>
  </si>
  <si>
    <t>JOTASHIELD BỀN MÀU TỐI ƯU</t>
  </si>
  <si>
    <t>QCVN 16: 2023/BXD</t>
  </si>
  <si>
    <t>JOTASHIELD CHỐNG PHAI MÀU (MỚI)</t>
  </si>
  <si>
    <t>TOUGH SHIELD MAX</t>
  </si>
  <si>
    <t>17 lít/thùng</t>
  </si>
  <si>
    <t xml:space="preserve">TOUGH SHIELD </t>
  </si>
  <si>
    <t>WATERGUARD 
(SƠN CHỐNG THẤM)</t>
  </si>
  <si>
    <t>6 kg/lon</t>
  </si>
  <si>
    <t xml:space="preserve">MAJESTIC SANG TRỌNG </t>
  </si>
  <si>
    <t>MAJESTIC ĐẸP HOÀN HẢO BÓNG (MỚI)</t>
  </si>
  <si>
    <t>MAJESTIC ĐẸP HOÀN HẢO MỜ (MỚI)</t>
  </si>
  <si>
    <t>SƠN NHŨ TƯƠNG NỘI THẤT (JOTUN)</t>
  </si>
  <si>
    <t>SƠN LÓT NHŨ TƯƠNG NỘI THẤT (JOTUN)</t>
  </si>
  <si>
    <t>SƠN LÓT NHŨ TƯƠNG NGOẠI THẤT (JOTUN)</t>
  </si>
  <si>
    <t xml:space="preserve">BỘT TRÉT (JOTUN) </t>
  </si>
  <si>
    <t>SƠN TƯỜNG DẠNG NHŨ TƯƠNG - SƠN PHỦ NGOẠI THẤT (SPEC WALLI)</t>
  </si>
  <si>
    <t>SƠN TƯỜNG DẠNG NHŨ TƯƠNG - SƠN PHỦ NỘI THẤT (SPEC WALLI)</t>
  </si>
  <si>
    <t>SƠN LÓT NGOẠI THẤT (SPEC WALLI)</t>
  </si>
  <si>
    <t>SƠN LÓT NỘI THẤT (SPEC WALLI)</t>
  </si>
  <si>
    <t>BỘT TRÉT (SPEC WALLI )</t>
  </si>
  <si>
    <t>BỘT TRÉT (RAKEAN)</t>
  </si>
  <si>
    <t>SƠN TƯỜNG DẠNG NHŨ TƯƠNG NGOẠI THẤT (VILAZA)</t>
  </si>
  <si>
    <t>SƠN TƯỜNG DẠNG NHŨ TƯƠNG NỘI THẤT (VILAZA)</t>
  </si>
  <si>
    <t>SƠN LÓT NGOẠI THẤT (VILAZA)</t>
  </si>
  <si>
    <t>SƠN LÓT NỘI THẤT (VILAZA)</t>
  </si>
  <si>
    <t>BỘT TRÉT (VANET)</t>
  </si>
  <si>
    <t>ESSENCE DỄ LAU CHÙI</t>
  </si>
  <si>
    <t>JOTAPLAST</t>
  </si>
  <si>
    <t xml:space="preserve">MAJESTIC PRIMER </t>
  </si>
  <si>
    <t>ESSENCE SƠN LÓT CHỐNG KIỀM</t>
  </si>
  <si>
    <t>ULTRA PRIMER</t>
  </si>
  <si>
    <t>JOTASHIELD PRIMER</t>
  </si>
  <si>
    <t>TOUGH SHIELD PRIMER</t>
  </si>
  <si>
    <t>JOTUN INTERIOR PUTTY (BỘT TRÉT CAO CẤP NỘI THẤT)</t>
  </si>
  <si>
    <t>TCVN 7239: 2014</t>
  </si>
  <si>
    <t>JOTUN INTERIOR &amp; EXTERIOR PUTTY (BỘT TRÉT CAO CẤP NỘI VÀ NGOẠI THẤT)</t>
  </si>
  <si>
    <t>SPEC WALLI HI-TECH SOLUTION PAINT (SƠN NGOẠI THẤT CÔNG NGHỆ MỚI - THÁCH THỨC THỜI TIẾT)</t>
  </si>
  <si>
    <t>QCVN 16: 2019/BXD
QCVN 08: 2020/BCT</t>
  </si>
  <si>
    <t>SPEC WALLI GUARD SUPERIOR (SƠN NGOẠI THẤT BẢO VỆ VƯỢT TRỘI)</t>
  </si>
  <si>
    <t xml:space="preserve">18 lít/thùng
</t>
  </si>
  <si>
    <t>SPEC WALLI PERFECTY (SƠN NGOẠI THẤT ĐẸP BỀN LÂU)</t>
  </si>
  <si>
    <t>SPEC WALLI WATER BORNE (SƠN CHỐNG THẤM CAO CẤP)</t>
  </si>
  <si>
    <t>3,1 lít/lon</t>
  </si>
  <si>
    <t xml:space="preserve">17,5 lít/thùng
</t>
  </si>
  <si>
    <t>SPEC WALLI WATER BORNE W01(SƠN CHỐNG THẤM CAO CẤP, ĐA CHỨC NĂNG)</t>
  </si>
  <si>
    <t>SPEC WALLI TERRACED HOUSE SUPREME FOR EXTERIOR (SƠN CHỐNG THẤM NHÀ LIỀN KỀ NGOẠI THẤT CHUYÊN DỤNG MÀU GHI)</t>
  </si>
  <si>
    <t>3,5 lít/lon</t>
  </si>
  <si>
    <t xml:space="preserve">15 lít/thùng
</t>
  </si>
  <si>
    <t>SPEC WALLI WATER STOP-ALL (SƠN CHỐNG THẤM, NGĂN NƯỚC GỐC XI MĂNG)</t>
  </si>
  <si>
    <t>TCCS 991.10-1:2017/4 ORANGES</t>
  </si>
  <si>
    <t>0,875 lít/lon</t>
  </si>
  <si>
    <t>4,375 lít/lon</t>
  </si>
  <si>
    <t>SPEC WALLI SPARKIE FOR INTERIOR (SƠN NỘI THẤT BÓNG CAO CẤP)</t>
  </si>
  <si>
    <t>SPEC WALLI PURE MATT (SƠN NỘI THẤT MỜ CAO CẤP)</t>
  </si>
  <si>
    <t>SPEC WALLI TOP PRIMER FOR EXTERIOR (SƠN LÓT NGOẠI THẤT SIÊU KHÁNG KIỀM VÀ KHÁNG MUỐI)</t>
  </si>
  <si>
    <t>TCCS 202.10:2019/4 ORANGES</t>
  </si>
  <si>
    <t>SPEC WALLI SEALER FOR EXTERIOR (SƠN LÓT CHỐNG KIỀM NGOẠI THẤT CAO CẤP)</t>
  </si>
  <si>
    <t>TCCS 846.10-1:2016/4 ORANGES</t>
  </si>
  <si>
    <t>SPEC WALLI PRIMER FIRST FOR EXTERIOR (SƠN LÓT CHỐNG KIỀM NGOÀI THẤT)</t>
  </si>
  <si>
    <t>TCCS 4 ORANGES</t>
  </si>
  <si>
    <t xml:space="preserve">17 lít/thùng
</t>
  </si>
  <si>
    <t>SPEC WALLI SEALER FOR INTERIOR (SƠN LÓT CHỐNG KIỀM NỘI THẤT CAO CẤP)</t>
  </si>
  <si>
    <t>TCCS 848.10-1:2016/4 ORANGES</t>
  </si>
  <si>
    <t>SPEC WALLI PUTTY FOR INTERIOR (BỘT TRÉT TƯỜNG NỘI THẤT CHẤT LƯỢNG CAO)</t>
  </si>
  <si>
    <t>TCCS 843.10-1:2016/4 ORANGES</t>
  </si>
  <si>
    <t>SPEC WALLI PUTTY FOR INTERIOR &amp; EXTERIOR (BỘT TRÉT TƯỜNG NỘI &amp; NGOẠI THẤT CHẤT LƯỢNG CAO)</t>
  </si>
  <si>
    <t>TCCS 845.10-1:2016/4 ORANGES</t>
  </si>
  <si>
    <t>RAKEAN POWDER PUTTY FOR INTERIOR (BỘT TRÉT TƯỜNG TRONG NHÀ)</t>
  </si>
  <si>
    <t>TCCS 617.10-3:2014/4 ORANGES</t>
  </si>
  <si>
    <t>RAKEAN POWDER PUTTY FOR EXTERIOR (BỘT TRÉT TƯỜNG NGOÀI NHÀ)</t>
  </si>
  <si>
    <t>TCCS 616.10-3:2014/4 ORANGES</t>
  </si>
  <si>
    <t>VILAZA - GOLD. EXT (SƠN NGOẠI THẤT SIÊU MỊN)</t>
  </si>
  <si>
    <t>QCVN 16: 2023/BXD
ISO 9001: 2015; ISO 14001: 2015</t>
  </si>
  <si>
    <t>VILAZA - EASY WASH. EXT (SƠN NGOẠI THẤT SIÊU MỊN)</t>
  </si>
  <si>
    <t>VILAZA - SATIN. EXT (SƠN BÓNG NGOẠI THẤT CAO CẤP NANO)</t>
  </si>
  <si>
    <t>VILAZA - ALL IN ONE (SƠN SIÊU BÓNG NGOẠI THẤT)</t>
  </si>
  <si>
    <t>VANET - 5 IN 1 (SƠN NỘI THẤT TIÊU CHUẨN)</t>
  </si>
  <si>
    <t>23 kg/ thùng</t>
  </si>
  <si>
    <t>VILAZA - IN FAMI (SƠN NỘI THẤT SIÊU MỊN)</t>
  </si>
  <si>
    <t>VILAZA - EASY WASH. INT (SƠN NỘI THẤT LAU CHÙI HIỆU QUẢ)</t>
  </si>
  <si>
    <t>VILAZA - IN FLAT (SƠN NỘI THẤT BÓNG HOÀN HẢO)</t>
  </si>
  <si>
    <t>VILAZA - GLOSS ONE GREEN (SƠN SIÊU BÓNG SINH HỌC NỘI THẤT)</t>
  </si>
  <si>
    <t>VILAZA - PRIMER. EXT (SƠN LÓT KHÁNG KIỀM NGOẠI THẤT)</t>
  </si>
  <si>
    <t>22kg /thùng</t>
  </si>
  <si>
    <t>VILAZA - PRIMER. INT (SƠN LÓT KHÁNG KIỀM NỘI THẤT)</t>
  </si>
  <si>
    <t>24kg /thùng</t>
  </si>
  <si>
    <t>BỘT TRÉT VANET NỘI THẤT</t>
  </si>
  <si>
    <t>BỘT TRÉT VANET NGOẠI THẤT</t>
  </si>
  <si>
    <t>Tùy theo điều kiện đơn hàng</t>
  </si>
  <si>
    <t>Công ty TNHH Sơn Jotun Việt Nam. Địa chỉ: số 01 đường số 10, KCN Sóng Thần 1, phường Dĩ An, thành phố Dĩ An, tỉnh Bình Dương</t>
  </si>
  <si>
    <t>CÔNG TY 4 ORANGES CO., LTD 
Địa chỉ: Lô C-02-1, Khu Công nghiệp Đức Hoà 1, Ấp 5, Xã Đức Hoà Đông, Huyện Đức Hoà, tỉnh Long An, Việt Nam</t>
  </si>
  <si>
    <t>CÔNG TY CỔ PHẦN BEWIN &amp; COATING VIET NAM 
Địa chỉ: Số 59, Đường Thiên Đức, Thị trấn Yên Viên, Huyện Gia Lâm, Hà Nội, Việt Nam.</t>
  </si>
  <si>
    <t>CÔNG TY CỔ PHẦN BEWIN &amp; COATING VIET NAM . Địa chỉ: Số 59, Đường Thiên Đức, Thị trấn Yên Viên, Huyện Gia Lâm, Hà Nội, Việt Nam.</t>
  </si>
  <si>
    <t>Ống thép mạ kẽm</t>
  </si>
  <si>
    <t>- Vỏ đèn bằng hợp kim nhôm đúc áp lực cao;
- Hiệu suất phát quang: ≥ 150 lm/W;
- Nhiệt độ màu: 3000K - 6000K; 
- Chỉ số hoàn màu CRI: &gt; 70;
- Bộ nguồn: Thương hiệu EU;
- Chip LED: Chuẩn LM80, tuổi thọ &gt; 100.000 giờ;
- Điện áp định danh: 220VAC, 50/60 Hz;
- Hệ số công suất &gt; 0.95;
- Chống xung điện áp: ≥ 20kV;
- An toàn điện: Cách điện cấp I;
- Bảo vệ kín nước và bụi quang học : ≥ IP67;
- Bảo vệ chống va đập: ≥ IK08;
- Tuổi thọ bộ đèn: ≥ 100.000 giờ;
- Hệ số duy trì quang thông: ≥ 0.95;
- Bộ đèn tích hợp cổng kết mở rộng thông minh Dali/1-10V;
- Giấy chứng nhận hợp chuẩn TCVN 7722-1:2017, TCVN 7722-2-5:2007;
- Chứng nhận dán nhãn Tiết kiệm năng lượng;
- Các chứng nhận nhà sản xuất: ISO 9001:2015, ISO 14001:2015, ISO 50001:2018,...
- Chế độ bảo hành: 5 năm.</t>
  </si>
  <si>
    <t>D.1. CÔNG TY CỔ PHẦN TẬP ĐOÀN SINGHAL</t>
  </si>
  <si>
    <t>Hiệu lực 1/12/2024</t>
  </si>
  <si>
    <t>D.2. CÔNG TY CỔ PHẦN NHÔM VIỆT PHÁP - NHÀ MÁY NHÔM VIỆT PHÁP</t>
  </si>
  <si>
    <t>Cửa, vách nhôm kính</t>
  </si>
  <si>
    <t>Hệ Việt Pháp (Nhôm Việt Pháp do Công ty cổ phần nhôm Việt Pháp nhà máy nhôm Việt Pháp sản xuất nhãn hiệu FRANDOOR-FRANALUMI, phụ kiện đồng bộ của Công ty cổ phần nhôm Việt Pháp - nhà máy nhôm Việt Pháp, kính an toàn hai lớp dày 6.38 mm , bảo hành 5 năm )</t>
  </si>
  <si>
    <t>Công ty CP Nhôm Việt Pháp - Nhà máy Nhôm Việt Pháp</t>
  </si>
  <si>
    <t>Đã bao gồm vận chuyển đến công trình</t>
  </si>
  <si>
    <t>V1: Vách kính hệ 4400 Việt Pháp, kính an toàn 2 lớp 6,38 mm trắng trong (độ dày thanh nhôm chịu lực 1.3 mm)</t>
  </si>
  <si>
    <t>M2</t>
  </si>
  <si>
    <r>
      <t>V2: Cửa đi 1 cánh hệ 4400 Việt Pháp, kính an toàn 2 lớp 6,38 mm trắng trong. (độ dày thanh nhôm chịu lực 1.3</t>
    </r>
    <r>
      <rPr>
        <sz val="11"/>
        <color theme="1"/>
        <rFont val="Calibri"/>
        <family val="2"/>
      </rPr>
      <t>÷</t>
    </r>
    <r>
      <rPr>
        <sz val="11"/>
        <color theme="1"/>
        <rFont val="Times New Roman"/>
        <family val="1"/>
      </rPr>
      <t>1.4 mm)</t>
    </r>
  </si>
  <si>
    <t>V3: Cửa đi 1 cánh hệ 450 Việt Pháp, kính an toàn 2 lớp 6,38 mm trắng trong (độ dày thanh nhôm chịu lực 1.3÷1.8 mm)</t>
  </si>
  <si>
    <t>V4: Cửa đi 2 cánh hệ 450 Việt Pháp, kính an toàn 2 lớp 6,38 mm trắng trong.  (độ dày thanh nhôm chịu lực 1.3÷1.8 mm)</t>
  </si>
  <si>
    <t>V5: Cửa sổ mở quay (hất) 1 cánh hệ 4400 Việt Pháp , kính an toàn 2 lớp 6,38 mm trắng trong. (độ dày thanh nhôm chịu lực 1.3÷1.4 mm)</t>
  </si>
  <si>
    <t>V6: Cửa sổ mở quay ( hất) 2 cánh hệ 4400 Việt Pháp, kính an toàn 2 lớp 6,38 mm trắng trong  (độ dày thanh nhôm chịu lực 1.3÷1.4 mm)</t>
  </si>
  <si>
    <t>V7: Cửa sổ lùa 2 cánh hệ 2600 Việt Pháp, kính an toàn 2 lớp 6,38 mm trắng trong (độ dày thanh nhôm chịu lực 1.3÷1.4 mm).</t>
  </si>
  <si>
    <t>V8: Cửa sổ lùa (3) 4 cánh hệ 2600 Việt Pháp, kính an toàn 2 lớp 6,38 mm trắng trong (độ dày thanh nhôm chịu lực 1.3÷1.4 mm).</t>
  </si>
  <si>
    <t>V9: Hệ mặt dựng 1100 Việt Pháp, kính an toàn 2 lớp 8,38 mm trắng trong (độ dày thanh nhôm chịu lực 1.4÷2.0 mm).</t>
  </si>
  <si>
    <t>Hệ Xingfa (93-55-65) (Nhôm hệ Xingfa do Công ty Cổ phần nhôm Việt Pháp - Nhà máy nhôm Việt Pháp sản xuất nhãn hiệu FRANDOOR-FRANALUMI,  phụ kiện đồng bộ nhà máy nhôm Việt Pháp, kính an toàn 2 lớp 6.38mm , bảo hành 5 năm )</t>
  </si>
  <si>
    <t>V10: Vách kính cố định hệ 55 Xingfa, kính an toàn 2 lớp 6,38 mm trắng trong (độ dày thanh nhôm chịu lực 1.4 mm)</t>
  </si>
  <si>
    <r>
      <t>V11: Cửa đi một cánh hệ 55 Xingfa, kính an toàn 2 lớp 6,38 mm trắng trong (độ dày thanh nhôm chịu lực 1.8</t>
    </r>
    <r>
      <rPr>
        <sz val="11"/>
        <color theme="1"/>
        <rFont val="Calibri"/>
        <family val="2"/>
      </rPr>
      <t>÷</t>
    </r>
    <r>
      <rPr>
        <sz val="11"/>
        <color theme="1"/>
        <rFont val="Times New Roman"/>
        <family val="1"/>
      </rPr>
      <t>2.0mm)</t>
    </r>
  </si>
  <si>
    <t xml:space="preserve">V12: Cửa đi 2 cánh hệ 55 Xingfa, kính an toàn 2 lớp 6,38 mm trắng trong (độ dày thanh nhôm chịu lực 1.8÷2.0mm) </t>
  </si>
  <si>
    <t>V11.1: Cửa đi một cánh hệ 55 Xingfa, kính an toàn 2 lớp 6,38 mm trắng trong (độ dày thanh nhôm chịu lực 1.4mm)</t>
  </si>
  <si>
    <t xml:space="preserve">V12.1: Cửa đi 2 cánh hệ 55 Xingfa, kính an toàn 2 lớp 6,38 mm trắng trong (độ dày thanh nhôm chịu lực 1.4mm) </t>
  </si>
  <si>
    <t xml:space="preserve">V13: Cửa sổ hất 1 cánh hệ 55 Xingfa, kính an toàn 2 lớp 6,38 mm trắng trong. (độ dày thanh nhôm chịu lực 1.4 mm) </t>
  </si>
  <si>
    <t xml:space="preserve">V14: Cửa sổ hất 2 cánh hệ 55 Xingfa, kính an toàn 2 lớp 6,38 mm trắng trong (độ dày thanh nhôm chịu lực 1.4 mm) </t>
  </si>
  <si>
    <t xml:space="preserve">V13.1: Cửa sổ mở quay 1 cánh hệ 55 Xingfa, kính an toàn 2 lớp 6,38 mm trắng trong. (độ dày thanh nhôm chịu lực 1.4 mm) </t>
  </si>
  <si>
    <t xml:space="preserve">V14.1: Cửa sổ mở quay 2 cánh hệ 55 Xingfa, kính an toàn 2 lớp 6,38 mm trắng trong (độ dày thanh nhôm chịu lực 1.4 mm) </t>
  </si>
  <si>
    <t xml:space="preserve">V15: Cửa sổ lùa 2 cánh 93 Xingfa, kính an toàn 2 lớp 6,38 mm trắng trong (độ dày thanh nhôm chịu lực 1.8÷2.0mm) </t>
  </si>
  <si>
    <t xml:space="preserve">V16: Cửa sổ lùa (3) 4 cánh 93 Xingfa, kính an toàn 2 lớp 6,38 mm trắng trong (độ dày thanh nhôm chịu lực 1.8÷2.0mm) </t>
  </si>
  <si>
    <t xml:space="preserve">V17: Hệ mặt dựng Xingfa 65 lộ đố, kính cường lực 12mm trắng trong. độ dày thanh nhôm chịu lực 2.0÷2.5 mm </t>
  </si>
  <si>
    <t>V17.1: Hệ mặt dựng Xingfa 65 lộ đố, kính trắng an toàn 2 lớp dày 6,38ly, thanh nhôm chịu lực dày  2.0÷2.5mm</t>
  </si>
  <si>
    <t>V17.2: Hệ mặt dựng Xingfa 65 đố chìm, kính cường lực 12mm trắng trong. độ dày thanh nhôm chịu lực 2.0÷2.5 mm</t>
  </si>
  <si>
    <t>V17.3: Hệ mặt dựng Xingfa 65 đố chìm, kính trắng an toàn 2 lớp dày 6,38ly, thanh nhôm chịu lực dày  2.0÷2.5mm</t>
  </si>
  <si>
    <t>V18: Vách kính cố định hệ 93 Xingfa, kính an toàn 2 lớp 6,38 mm trắng trong. độ dày thanh nhôm chịu lực 1.8÷2.0 mm</t>
  </si>
  <si>
    <t>Cửa, vách kính khung nhôm Hệ 55 vát cạnh - Nhôm thương hiệu FRANDOOR - FRANALUMI do Công ty CP Nhôm Việt Pháp - Nhà máy Nhôm Việt Pháp sản xuất, phụ kiện đồng bộ, kính an toàn hai lớp dày 6.38mm (kính 8.38 + 100.000 VNĐ/m2, kính dán phản quang + 300.000 VNĐ/m2 , bảo hành 5 năm ).</t>
  </si>
  <si>
    <t>V19: Cửa đi một cánh hệ 55 vát cạnh, kính an toàn 2 lớp 6,38 mm trắng trong (độ dày thanh nhôm chịu lực 1.0 mm)</t>
  </si>
  <si>
    <t>V20: Cửa đi 2 cánh hệ 55 vát cạnh, kính an toàn 2 lớp 6,38 mm trắng trong (độ dày thanh nhôm chịu lực 1.0 mm)</t>
  </si>
  <si>
    <t xml:space="preserve">V21: Cửa sổ hất 1 cánh hệ 55 vát cạnh , kính an toàn 2 lớp 6,38 mm trắng trong (độ dày thanh nhôm chịu lực 1.0 mm) </t>
  </si>
  <si>
    <t>V22: Cửa sổ hất 2 cánh hệ 55 vát cạnh, kính an toàn 2 lớp 6,38 mm trắng trong (độ dày thanh nhôm chịu lực 1.0 mm)</t>
  </si>
  <si>
    <t>V23: Cửa sổ lùa 2 cánh 55 vát cạnh, kính an toàn 2 lớp 6,38 mm trắng trong (độ dày thanh nhôm chịu lực 1.0 mm)</t>
  </si>
  <si>
    <t>V24: Cửa sổ lùa (3) 4 cánh 55 vát cạnh, kính an toàn 2 lớp 6,38 mm trắng trong (độ dày thanh nhôm chịu lực 1.0 mm)</t>
  </si>
  <si>
    <t>V25: Vách kính cố định hệ 55 vát cạnh, kính an toàn 2 lớp 6,38 mm trắng trong (độ dày thanh nhôm chịu lực 1.0 mm)</t>
  </si>
  <si>
    <t>Cửa nhôm thủy lực (Nhôm hệ thủy lực TL do Công ty cổ phần nhôm Việt Pháp - Nhà máy nhôm Việt Pháp sản xuất nhãn hiệu FRANDOOR-FRANALUMI, (Độ dày thanh nhôm chịu lực dày từ 1.6 ÷ 2.2mm, phụ kiện đồng bộ nhà máy nhôm Việt Pháp. )</t>
  </si>
  <si>
    <t>V26: Cửa nhôm thủy lực 1 cánh Việt Pháp, (bản nhôm 120mm) kính an toàn 2 lớp 6,38 mm trắng trong (độ dày thanh nhôm chịu lực 1.6÷2.2 mm).</t>
  </si>
  <si>
    <t>V27: Cửa nhôm thủy lực 2 cánh Việt Pháp,(bản nhôm 120mm) kính an toàn 2 lớp 6,38 mm trắng trong (độ dày thanh nhôm chịu lực 1.6÷2.2 mm).</t>
  </si>
  <si>
    <t>Cửa nhôm trượt quay (Nhôm hệ trượt quay do Công ty cổ phần nhôm Việt Pháp - Nhà máy nhôm Việt Pháp sản xuất nhãn hiệu FRANDOOR-FRANALUMI, (Độ dày thanh nhôm chịu lực dày từ 1.6 ÷ 2.5mm, phụ kiện đồng bộ nhà máy nhôm Việt Pháp , bảo hành 5 năm )</t>
  </si>
  <si>
    <t>V27: Cửa trượt quay 2 cánh Việt Pháp, kính an toàn 2 lớp 6,38 mm trắng trong (độ dày thanh nhôm chịu lực 1.6÷2.5 mm).</t>
  </si>
  <si>
    <t>V28: Cửa trượt quay 4 cánh Việt Pháp, kính an toàn 2 lớp 6,38 mm trắng trong (độ dày thanh nhôm chịu lực 1.6÷2.5 mm).</t>
  </si>
  <si>
    <t>Cửa cuốn</t>
  </si>
  <si>
    <t>Cửa cuốn (Nhôm cửa cuốn do Công ty Cổ phần nhôm Việt Pháp - Nhà máy nhôm Việt Pháp sản xuất nhãn hiệu FRANDOOR-FRANALUMI, độ dày thanh nhôm theo độ dày tiêu chuẩn, phụ kiện đồng bộ của  nhà máy nhôm Việt Pháp) (Đơn giá chưa bao gồm Moto, bộ lưu điện)</t>
  </si>
  <si>
    <t>Cửa cuốn: F48 (kích thước 3500x3200mm)</t>
  </si>
  <si>
    <t>Cửa cuốn: F48E (kích thước 3500x3200mm)</t>
  </si>
  <si>
    <t>Cửa cuốn: F45I (kích thước 3500x3200mm)</t>
  </si>
  <si>
    <t>Cửa cuốn: F46 (kích thước 3500x3200mm)</t>
  </si>
  <si>
    <t>Cửa cuốn: F46I (kích thước 3500x3200mm)</t>
  </si>
  <si>
    <t>Cửa cuốn: F49-2 (kích thước 3500x3200mm)</t>
  </si>
  <si>
    <t>Cửa cuốn: F49-3 (kích thước 3500x3200mm)</t>
  </si>
  <si>
    <t>Mô tơ và lưu điện : nhãn hiệu FRANDOOR-FRANALUMI.</t>
  </si>
  <si>
    <t>Mô tơ (tải trọng 300 kg)</t>
  </si>
  <si>
    <t>Mô tơ (tải trọng 500 kg)</t>
  </si>
  <si>
    <t>Mô tơ (tải trọng 700 kg)</t>
  </si>
  <si>
    <t>Mô tơ (tải trọng 1000 kg)</t>
  </si>
  <si>
    <t>Bộ lưu điện (900W)</t>
  </si>
  <si>
    <t>Bộ lưu điện (1500W)</t>
  </si>
  <si>
    <t>QCVN 16:2019/BXD
Iso 9001:2015</t>
  </si>
  <si>
    <r>
      <rPr>
        <b/>
        <sz val="9.5"/>
        <rFont val="Times New Roman"/>
        <family val="1"/>
      </rPr>
      <t>CÔNG TY TNHH SX-TM HƯNG PHÚ HẢI</t>
    </r>
    <r>
      <rPr>
        <sz val="9.5"/>
        <rFont val="Times New Roman"/>
        <family val="1"/>
      </rPr>
      <t xml:space="preserve">
</t>
    </r>
    <r>
      <rPr>
        <u/>
        <sz val="9.5"/>
        <rFont val="Times New Roman"/>
        <family val="1"/>
      </rPr>
      <t>Địa chỉ VP chính</t>
    </r>
    <r>
      <rPr>
        <sz val="9.5"/>
        <rFont val="Times New Roman"/>
        <family val="1"/>
      </rPr>
      <t>: Số 139 Trần Hưng Đạo,</t>
    </r>
    <r>
      <rPr>
        <sz val="9.5"/>
        <color indexed="10"/>
        <rFont val="Times New Roman"/>
        <family val="1"/>
      </rPr>
      <t xml:space="preserve"> Phường 5,</t>
    </r>
    <r>
      <rPr>
        <sz val="9.5"/>
        <rFont val="Times New Roman"/>
        <family val="1"/>
      </rPr>
      <t xml:space="preserve"> Tp. Tuy Hòa, Phú Yên.
</t>
    </r>
    <r>
      <rPr>
        <u/>
        <sz val="9.5"/>
        <rFont val="Times New Roman"/>
        <family val="1"/>
      </rPr>
      <t>Điện thoại</t>
    </r>
    <r>
      <rPr>
        <sz val="9.5"/>
        <rFont val="Times New Roman"/>
        <family val="1"/>
      </rPr>
      <t xml:space="preserve">: </t>
    </r>
    <r>
      <rPr>
        <sz val="9.5"/>
        <color indexed="10"/>
        <rFont val="Times New Roman"/>
        <family val="1"/>
      </rPr>
      <t>02573.88.68.68.</t>
    </r>
    <r>
      <rPr>
        <sz val="9.5"/>
        <rFont val="Times New Roman"/>
        <family val="1"/>
      </rPr>
      <t xml:space="preserve">
</t>
    </r>
    <r>
      <rPr>
        <u/>
        <sz val="9.5"/>
        <rFont val="Times New Roman"/>
        <family val="1"/>
      </rPr>
      <t>Email</t>
    </r>
    <r>
      <rPr>
        <sz val="9.5"/>
        <rFont val="Times New Roman"/>
        <family val="1"/>
      </rPr>
      <t xml:space="preserve">: mfuhailight@gmail.com
</t>
    </r>
    <r>
      <rPr>
        <u/>
        <sz val="9.5"/>
        <rFont val="Times New Roman"/>
        <family val="1"/>
      </rPr>
      <t>Website:</t>
    </r>
    <r>
      <rPr>
        <sz val="9.5"/>
        <rFont val="Times New Roman"/>
        <family val="1"/>
      </rPr>
      <t xml:space="preserve"> www.chieusangmfuhailight.com.</t>
    </r>
  </si>
  <si>
    <t>G. VẬT LIỆU NƯỚC; NẮP HỐ GA VÀ SONG CHẮN RÁC</t>
  </si>
  <si>
    <r>
      <t xml:space="preserve">CÔNG TY TNHH SX-TM HƯNG PHÚ HẢI
</t>
    </r>
    <r>
      <rPr>
        <u/>
        <sz val="11"/>
        <rFont val="Times New Roman"/>
        <family val="1"/>
      </rPr>
      <t>Địa chỉ VP chính:</t>
    </r>
    <r>
      <rPr>
        <sz val="11"/>
        <rFont val="Times New Roman"/>
        <family val="1"/>
      </rPr>
      <t xml:space="preserve"> Số 139 Trần Hưng Đạo, Phường 5, Tp. Tuy Hòa, Phú Yên.
</t>
    </r>
    <r>
      <rPr>
        <u/>
        <sz val="11"/>
        <rFont val="Times New Roman"/>
        <family val="1"/>
      </rPr>
      <t>Điện thoại:</t>
    </r>
    <r>
      <rPr>
        <sz val="11"/>
        <rFont val="Times New Roman"/>
        <family val="1"/>
      </rPr>
      <t xml:space="preserve"> 02573.88.68.68.
</t>
    </r>
    <r>
      <rPr>
        <u/>
        <sz val="11"/>
        <rFont val="Times New Roman"/>
        <family val="1"/>
      </rPr>
      <t>Email:</t>
    </r>
    <r>
      <rPr>
        <sz val="11"/>
        <rFont val="Times New Roman"/>
        <family val="1"/>
      </rPr>
      <t xml:space="preserve"> mfuhailight@gmail.com
</t>
    </r>
    <r>
      <rPr>
        <u/>
        <sz val="11"/>
        <rFont val="Times New Roman"/>
        <family val="1"/>
      </rPr>
      <t>Website:</t>
    </r>
    <r>
      <rPr>
        <sz val="11"/>
        <rFont val="Times New Roman"/>
        <family val="1"/>
      </rPr>
      <t xml:space="preserve"> www.chieusangmfuhailight.com.</t>
    </r>
  </si>
  <si>
    <t>- Vỏ đèn bằng hợp kim nhôm đúc áp lực cao, đúc nổi LOGO nhà sản xuất;
- Hiệu suất phát quang: ≥ 160 lm/W;
- Nhiệt độ màu: 3000K - 6000K; 
- Chỉ số hoàn màu CRI: &gt; 70;
- Bộ nguồn: Thương hiệu EU;
- Chip LED: Chuẩn LM80, tuổi thọ &gt; 100.000 giờ;
- Điện áp định danh: 220VAC, 50/60 Hz;
- Hệ số công suất &gt; 0.95;
- Chống xung điện áp: ≥ 20kV;
- An toàn điện: Cách điện cấp I;
- Bảo vệ kín nước và bụi bộ đèn: IP67;
- Bảo vệ chống va đập bộ đèn: ≥ IK09;
- Tuổi thọ bộ đèn: ≥ 100.000 giờ;
- Hệ số duy trì quang thông: ≥ 0.95;
- Bộ đèn tích hợp cổng kết mở rộng thông minh Dali/1-10V;
- Giấy chứng nhận hợp chuẩn TCVN 7722-1:2017, TCVN 7722-2-3:2019;
- Chứng nhận dán nhãn Tiết kiệm năng lượng;
- Các chứng nhận nhà sản xuất: ISO 9001:2015, ISO 14001:2015, ISO 50001:2018,...
- Chế độ bảo hành: 5 năm.</t>
  </si>
  <si>
    <r>
      <t xml:space="preserve">CÔNG TY TNHH SX-TM HƯNG PHÚ HẢI
</t>
    </r>
    <r>
      <rPr>
        <u/>
        <sz val="11"/>
        <rFont val="Times New Roman"/>
        <family val="1"/>
      </rPr>
      <t>Địa chỉ VP chính:</t>
    </r>
    <r>
      <rPr>
        <sz val="11"/>
        <rFont val="Times New Roman"/>
        <family val="1"/>
      </rPr>
      <t xml:space="preserve"> Số 139 Trần Hưng Đạo, Phường 5, Tp. Tuy Hòa, Phú Yên.
</t>
    </r>
    <r>
      <rPr>
        <u/>
        <sz val="11"/>
        <rFont val="Times New Roman"/>
        <family val="1"/>
      </rPr>
      <t>Điện thoại:</t>
    </r>
    <r>
      <rPr>
        <sz val="11"/>
        <rFont val="Times New Roman"/>
        <family val="1"/>
      </rPr>
      <t xml:space="preserve"> 02573 88 68 68
</t>
    </r>
    <r>
      <rPr>
        <u/>
        <sz val="11"/>
        <rFont val="Times New Roman"/>
        <family val="1"/>
      </rPr>
      <t>Email:</t>
    </r>
    <r>
      <rPr>
        <sz val="11"/>
        <rFont val="Times New Roman"/>
        <family val="1"/>
      </rPr>
      <t xml:space="preserve"> mfuhailight@gmail.com
</t>
    </r>
    <r>
      <rPr>
        <u/>
        <sz val="11"/>
        <rFont val="Times New Roman"/>
        <family val="1"/>
      </rPr>
      <t>Website:</t>
    </r>
    <r>
      <rPr>
        <sz val="11"/>
        <rFont val="Times New Roman"/>
        <family val="1"/>
      </rPr>
      <t xml:space="preserve"> www.chieusangmfuhailight.com.</t>
    </r>
  </si>
  <si>
    <t>- Vỏ đèn bằng hợp kim nhôm đúc áp lực cao, có LOGO nhà sản xuất;
- Hiệu suất phát quang: ≥ 155 lm/W;
- Nhiệt độ màu: 3000K - 6000K; 
- Chỉ số hoàn màu CRI: &gt; 70;
- Bộ nguồn: Sản xuất và nhập khẩu từ Châu Âu (EU);
- Chip LED: Chuẩn LM80, tuổi thọ &gt; 100.000 giờ;
- Điện áp định danh: 220VAC, 50/60 Hz;
- Hệ số công suất &gt; 0.97;
- Chống xung điện áp: ≥ 20kV;
- An toàn điện: Cách điện cấp I;
- Bảo vệ kín nước và bụi quang học: IP68;
- Bảo vệ chống va đập: IK10;
- Tuổi thọ bộ đèn: ≥ 100.000 giờ;
- Hệ số duy trì quang thông: ≥ 0.95;
- Bộ đèn tích hợp cổng kết mở rộng thông minh Dali/1-10V;
- Giấy chứng nhận hợp chuẩn TCVN 7722-1:2017, TCVN 7722-2-3:2019;
- Chứng nhận dán nhãn Tiết kiệm năng lượng;
- Các chứng nhận nhà sản xuất: ISO 9001:2015, ISO 14001:2015, ISO 50001:2018,...
- Chế độ bảo hành: 5 năm.</t>
  </si>
  <si>
    <t>- Vỏ đèn bằng hợp kim nhôm đúc áp lực cao, đúc nổi LOGO nhà sản xuất;
- Sử dụng công nghệ LED COB;
- Hiệu suất phát quang: ≥ 140 lm/W;
- Nhiệt độ màu: 3000K - 5000K; 
- Chỉ số hoàn màu CRI: &gt; 70;
- Bộ nguồn: Thương hiệu EU;
- Chip LED: Chuẩn LM80, tuổi thọ &gt; 100.000 giờ;
- Điện áp định danh: 220VAC, 50/60 Hz;
- Hệ số công suất &gt; 0.95;
- Chống xung điện áp: ≥ 20kV;
- An toàn điện: Cách điện cấp I;
- Bảo vệ kín nước và bụi ngăn quang học: ≥ IP67;
- Bảo vệ chống va đập: ≥ IK08;
- Tuổi thọ bộ đèn: ≥ 70.000 giờ;
- Hệ số duy trì quang thông: ≥ 0.95;
- Bộ đèn tích hợp cổng kết mở rộng thông minh Dali/1-10V;
- Giấy chứng nhận hợp chuẩn TCVN 7722-1:2017, TCVN 7722-2-3:2019;
- Chứng nhận dán nhãn Tiết kiệm năng lượng;
- Các chứng nhận nhà sản xuất: ISO 9001:2015, ISO 14001:2015, ISO 50001:2018,...
- Chế độ bảo hành: 5 năm.</t>
  </si>
  <si>
    <r>
      <t xml:space="preserve">CÔNG TY TNHH SX-TM HƯNG PHÚ HẢI
</t>
    </r>
    <r>
      <rPr>
        <u/>
        <sz val="11"/>
        <rFont val="Times New Roman"/>
        <family val="1"/>
      </rPr>
      <t>Địa chỉ VP chính</t>
    </r>
    <r>
      <rPr>
        <sz val="11"/>
        <rFont val="Times New Roman"/>
        <family val="1"/>
      </rPr>
      <t xml:space="preserve">: Số 139 Trần Hưng Đạo, Phường 5, Tp. Tuy Hòa, Phú Yên.
</t>
    </r>
    <r>
      <rPr>
        <u/>
        <sz val="11"/>
        <rFont val="Times New Roman"/>
        <family val="1"/>
      </rPr>
      <t>Điện thoại:</t>
    </r>
    <r>
      <rPr>
        <sz val="11"/>
        <rFont val="Times New Roman"/>
        <family val="1"/>
      </rPr>
      <t xml:space="preserve"> 02573 88 68 68
</t>
    </r>
    <r>
      <rPr>
        <u/>
        <sz val="11"/>
        <rFont val="Times New Roman"/>
        <family val="1"/>
      </rPr>
      <t>Email:</t>
    </r>
    <r>
      <rPr>
        <sz val="11"/>
        <rFont val="Times New Roman"/>
        <family val="1"/>
      </rPr>
      <t xml:space="preserve"> mfuhailight@gmail.com
</t>
    </r>
    <r>
      <rPr>
        <u/>
        <sz val="11"/>
        <rFont val="Times New Roman"/>
        <family val="1"/>
      </rPr>
      <t>Website:</t>
    </r>
    <r>
      <rPr>
        <sz val="11"/>
        <rFont val="Times New Roman"/>
        <family val="1"/>
      </rPr>
      <t xml:space="preserve"> www.chieusangmfuhailight.com.</t>
    </r>
  </si>
  <si>
    <t>Đèn LED chiếu sáng đường phố MFUHAILIGHT DMC - 30W, IP67 - quang học, IK10 - kính.</t>
  </si>
  <si>
    <t>- Vỏ đèn bằng hợp kim nhôm ADC12 đúc áp lực cao, đúc nổi LOGO nhà sản xuất;
- Hiệu suất phát quang: ≥ 170 lm/W;
- Nhiệt độ màu: 3000K - 6000K; 
- Chỉ số hoàn màu CRI: &gt; 70;
- Bộ nguồn: Sản xuất và nhập khẩu từ Châu Âu (EU);
- Chip LED: Chuẩn LM80, tuổi thọ &gt; 100.000 giờ;
- Điện áp định danh: 220VAC, 50/60 Hz;
- Hệ số công suất &gt; 0.95;
- Chống xung điện áp: ≥ 20kV;
- An toàn điện: Cách điện cấp I;
- Tuổi thọ bộ đèn: ≥ 100.000 giờ;
- Hệ số duy trì quang thông: ≥ 0.95;
- Bộ đèn tích hợp cổng kết mở rộng thông minh Dali/1-10V;
- Giấy chứng nhận hợp chuẩn TCVN 7722-1:2017, TCVN 7722-2-3:2019;
- Chứng nhận dán nhãn Tiết kiệm năng lượng;
- Các chứng nhận nhà sản xuất: ISO 9001:2015, ISO 14001:2015, ISO 50001:2018,...
- Chế độ bảo hành: 5 năm.</t>
  </si>
  <si>
    <t>Đèn LED chiếu sáng đường phố MFUHAILIGHT DMC - 40W, IP67 - quang học, IK10 - kính.</t>
  </si>
  <si>
    <t>Đèn LED chiếu sáng đường phố MFUHAILIGHT DMC - 50W, IP67 - quang học, IK10 - kính.</t>
  </si>
  <si>
    <t>Đèn LED chiếu sáng đường phố MFUHAILIGHT DMC - 60W, IP67 - quang học, IK09 - kính.</t>
  </si>
  <si>
    <t>Đèn LED chiếu sáng đường phố MFUHAILIGHT DMC - 70W, IP67 - quang học, IK09 - kính.</t>
  </si>
  <si>
    <t>Đèn LED chiếu sáng đường phố MFUHAILIGHT DMC - 75W, IP67 - quang học, IK09.</t>
  </si>
  <si>
    <t>Đèn LED chiếu sáng đường phố MFUHAILIGHT DMC - 80W, IP67 - quang học, IK09.</t>
  </si>
  <si>
    <t>Đèn LED chiếu sáng đường phố MFUHAILIGHT DMC - 90W, IP67 - quang học, IK09.</t>
  </si>
  <si>
    <t>Đèn LED chiếu sáng đường phố MFUHAILIGHT DMC - 100W, IP67 - quang học, IK09.</t>
  </si>
  <si>
    <t>Đèn LED chiếu sáng đường phố MFUHAILIGHT DMC - 120W, IP67 - quang học, IK09.</t>
  </si>
  <si>
    <t>Đèn LED chiếu sáng đường phố MFUHAILIGHT DMC - 140W, IP67 - quang học, IK09.</t>
  </si>
  <si>
    <t>Đèn LED chiếu sáng đường phố MFUHAILIGHT DMC - 150W, IP67 - quang học, IK09.</t>
  </si>
  <si>
    <t>Đèn LED chiếu sáng đường phố MFUHAILIGHT DMC - 180W, IP67 - quang học, IK08.</t>
  </si>
  <si>
    <t>Đèn LED chiếu sáng đường phố MFUHAILIGHT DMC - 200W, IP67 - quang học, IK08.</t>
  </si>
  <si>
    <t>Đèn LED chiếu sáng đường phố MFUHAILIGHT DMC - 250W, IP67 - quang học, IK08.</t>
  </si>
  <si>
    <t>Đèn LED chiếu sáng đường phố MFUHAILIGHT DMC - 320W, IP67 - quang học, IK08.</t>
  </si>
  <si>
    <t>- Công nghệ LED SMD
- Hiệu suất phát quang: ≥ 170 lm/W
- Nhiệt độ màu: 3000K - 5000K 
- Chỉ số hoàn màu CRI: &gt; 70
- Điện áp: 12V/24V
- Bộ sạc MPPT chất lượng cao hoặc tương đương
- Pin lưu trữ công nghệ Lithium LiFePO4 
- Tấm pin thu năng lượng hiệu suất cao công nghệ Monocrystalline 
- Bảo vệ kín nước và bụi quang học: ≥ IP66
- Bảo vệ chống va đập kính Lens: ≥ IK08
- Giấy chứng nhận hợp chuẩn TCVN 7722-1:2017, TCVN 7722-2-3:2019;
- Các chứng nhận nhà sản xuất: ISO 9001:2015, ISO 14001:2015, ISO 50001:2018,...
- Chế độ bảo hành: 2 năm.</t>
  </si>
  <si>
    <r>
      <t xml:space="preserve">Đèn LED trang trí MFUHAILIGHT GL01, công suất 30W - 50W, khối lượng </t>
    </r>
    <r>
      <rPr>
        <sz val="11"/>
        <rFont val="Calibri"/>
        <family val="2"/>
      </rPr>
      <t>≥</t>
    </r>
    <r>
      <rPr>
        <sz val="10.45"/>
        <rFont val="Times New Roman"/>
        <family val="1"/>
      </rPr>
      <t xml:space="preserve"> 6.0kgs</t>
    </r>
  </si>
  <si>
    <r>
      <rPr>
        <b/>
        <sz val="11"/>
        <rFont val="Times New Roman"/>
        <family val="1"/>
      </rPr>
      <t>CÔNG TY TNHH SX-TM HƯNG PHÚ HẢI</t>
    </r>
    <r>
      <rPr>
        <sz val="11"/>
        <rFont val="Times New Roman"/>
        <family val="1"/>
      </rPr>
      <t xml:space="preserve">
</t>
    </r>
    <r>
      <rPr>
        <u/>
        <sz val="11"/>
        <rFont val="Times New Roman"/>
        <family val="1"/>
      </rPr>
      <t>Địa chỉ VP chính:</t>
    </r>
    <r>
      <rPr>
        <sz val="11"/>
        <rFont val="Times New Roman"/>
        <family val="1"/>
      </rPr>
      <t xml:space="preserve"> Số 139 Trần Hưng Đạo, Phường 5, Tp. Tuy Hòa, Phú Yên.
</t>
    </r>
    <r>
      <rPr>
        <u/>
        <sz val="11"/>
        <rFont val="Times New Roman"/>
        <family val="1"/>
      </rPr>
      <t>Điện thoại:</t>
    </r>
    <r>
      <rPr>
        <sz val="11"/>
        <rFont val="Times New Roman"/>
        <family val="1"/>
      </rPr>
      <t xml:space="preserve"> 02573 88 68 68
</t>
    </r>
    <r>
      <rPr>
        <u/>
        <sz val="11"/>
        <rFont val="Times New Roman"/>
        <family val="1"/>
      </rPr>
      <t>Email:</t>
    </r>
    <r>
      <rPr>
        <sz val="11"/>
        <rFont val="Times New Roman"/>
        <family val="1"/>
      </rPr>
      <t xml:space="preserve"> mfuhailight@gmail.com
</t>
    </r>
    <r>
      <rPr>
        <u/>
        <sz val="11"/>
        <rFont val="Times New Roman"/>
        <family val="1"/>
      </rPr>
      <t>Website:</t>
    </r>
    <r>
      <rPr>
        <sz val="11"/>
        <rFont val="Times New Roman"/>
        <family val="1"/>
      </rPr>
      <t xml:space="preserve"> www.chieusangmfuhailight.com.</t>
    </r>
  </si>
  <si>
    <t>Đèn LED trang trí MFUHAILIGHT GL01, công suất 55W - 80W, khối lượng ≥ 6.0kgs</t>
  </si>
  <si>
    <t>Đèn LED trang trí MFUHAILIGHT GL02, công suất 30W - 50W, khối lượng ≥ 7.0kgs</t>
  </si>
  <si>
    <t>Đèn LED trang trí MFUHAILIGHT GL02, công suất 55W - 80W, khối lượng ≥ 7.0kgs</t>
  </si>
  <si>
    <t>Đèn LED trang trí MFUHAILIGHT GL03, công suất 30W - 50W, khối lượng ≥ 10.0kgs</t>
  </si>
  <si>
    <t>Đèn LED trang trí MFUHAILIGHT GL03, công suất 55W - 80W, khối lượng ≥ 10.0kgs</t>
  </si>
  <si>
    <t>Đèn LED trang trí MFUHAILIGHT GL06, công suất 30W - 50W, khối lượng ≥ 12.0kgs</t>
  </si>
  <si>
    <t>Đèn LED trang trí MFUHAILIGHT GL06, công suất 55W - 80W, khối lượng ≥ 12.0kgs</t>
  </si>
  <si>
    <t>Đèn LED trang trí MFUHAILIGHT GL07, công suất 30W - 50W, khối lượng ≥ 5.0kgs</t>
  </si>
  <si>
    <t>Đèn LED trang trí MFUHAILIGHT GL07, công suất 55W - 80W, khối lượng ≥ 5.0kgs</t>
  </si>
  <si>
    <t>Đèn LED trang trí MFUHAILIGHT GL09, công suất 30W - 50W, khối lượng ≥ 5.0kgs</t>
  </si>
  <si>
    <r>
      <t>Đèn LED trang trí MFUHAILIGHT GL09, công suất 55W - 80W,</t>
    </r>
    <r>
      <rPr>
        <b/>
        <sz val="11"/>
        <rFont val="Times New Roman"/>
        <family val="1"/>
      </rPr>
      <t xml:space="preserve"> </t>
    </r>
    <r>
      <rPr>
        <sz val="11"/>
        <rFont val="Times New Roman"/>
        <family val="1"/>
      </rPr>
      <t>khối lượng ≥ 5.0kgs</t>
    </r>
  </si>
  <si>
    <t>Đèn LED trang trí thảm cỏ MFUHAILIGHT FL17, công suất 5W - 15W, kích thước H850 x W268mm</t>
  </si>
  <si>
    <r>
      <rPr>
        <b/>
        <sz val="9.5"/>
        <rFont val="Times New Roman"/>
        <family val="1"/>
      </rPr>
      <t>CÔNG TY TNHH SX-TM HƯNG PHÚ HẢI</t>
    </r>
    <r>
      <rPr>
        <sz val="9.5"/>
        <rFont val="Times New Roman"/>
        <family val="1"/>
      </rPr>
      <t xml:space="preserve">
</t>
    </r>
    <r>
      <rPr>
        <u/>
        <sz val="9.5"/>
        <rFont val="Times New Roman"/>
        <family val="1"/>
      </rPr>
      <t>Địa chỉ VP chính:</t>
    </r>
    <r>
      <rPr>
        <sz val="9.5"/>
        <rFont val="Times New Roman"/>
        <family val="1"/>
      </rPr>
      <t xml:space="preserve"> Số 139 Trần Hưng Đạo, Phường 5, Tp. Tuy Hòa, Phú Yên.
</t>
    </r>
    <r>
      <rPr>
        <u/>
        <sz val="9.5"/>
        <rFont val="Times New Roman"/>
        <family val="1"/>
      </rPr>
      <t>Điện thoại:</t>
    </r>
    <r>
      <rPr>
        <sz val="9.5"/>
        <rFont val="Times New Roman"/>
        <family val="1"/>
      </rPr>
      <t xml:space="preserve"> 02573.88.68.68.
Email: mfuhailight@gmail.com
</t>
    </r>
    <r>
      <rPr>
        <u/>
        <sz val="9.5"/>
        <rFont val="Times New Roman"/>
        <family val="1"/>
      </rPr>
      <t>Website:</t>
    </r>
    <r>
      <rPr>
        <sz val="9.5"/>
        <rFont val="Times New Roman"/>
        <family val="1"/>
      </rPr>
      <t xml:space="preserve"> www.chieusangmfuhailight.com.</t>
    </r>
  </si>
  <si>
    <t>Đèn LED trang trí thảm cỏ MFUHAILIGHT FL18, công suất 5W - 15W, kích thước H800 x D140mm</t>
  </si>
  <si>
    <t>Đèn LED trang trí thảm cỏ MFUHAILIGHT FL19, công suất 5W - 15W, kích thước H800 x W160mm</t>
  </si>
  <si>
    <t>Đèn LED trang trí thảm cỏ MFUHAILIGHT FL20, công suất 5W - 15W, kích thước H800 x D180mm</t>
  </si>
  <si>
    <t>D.3. CÔNG TY TNHH NHÔM NAM SUNG</t>
  </si>
  <si>
    <t>Cửa khung nhựa/nhôm</t>
  </si>
  <si>
    <t>HỆ NS-55: Cửa đi mở 1 cánh &amp; 2 cánh (kèm chia đố giữa / ô cố định), màu sơn tĩnh điện, bảo hành 05 năm.</t>
  </si>
  <si>
    <t>Đồng/m2</t>
  </si>
  <si>
    <t>QCVN 16:2019/BXD
TCVN 9366-2:2012</t>
  </si>
  <si>
    <t>Độ dày nhôm  2.0 mm. 
Kính trắng Hải Long dày 5 mm</t>
  </si>
  <si>
    <t>Công ty TNHH Nhôm Nam Sung</t>
  </si>
  <si>
    <t>Giá bán đã bao gồm vận chuyển đến chân công trình</t>
  </si>
  <si>
    <t>Giá đã bao gồm kính và phụ kiện</t>
  </si>
  <si>
    <t>HỆ NS-55: Cửa đi mở 1 cánh &amp; 2 cánh (kèm chia đố giữa / ô cố định),  màu sơn tĩnh điện, bảo hành 05 năm.</t>
  </si>
  <si>
    <t>Độ dày nhôm  1.4 mm. 
Kính trắng Hải Long dày 5 mm</t>
  </si>
  <si>
    <t>Độ dày nhôm  1.2 mm. 
Kính trắng Hải Long dày 5 mm</t>
  </si>
  <si>
    <t>HỆ NS-55: Cửa sổ mở/lùa 1 cánh &amp; 2 cánh (kèm ô cố định), màu sơn tĩnh điện, bảo hành 05 năm.</t>
  </si>
  <si>
    <t>HỆ NS-55: Cửa sổ mở/lùa 1 cánh &amp; 2 cánh (kèm ô cố định), màu sơn tĩnh điện, bảo hành 05 năm</t>
  </si>
  <si>
    <t>HỆ NS-55: Cửa sổ mở hất, màu sơn tĩnh điện, bảo hành 05 năm</t>
  </si>
  <si>
    <t>HỆ NS-55: Vách kính / khung cố định, màu sơn tĩnh điện, bảo hành 05 năm</t>
  </si>
  <si>
    <t>SONG BẢO VỆ, màu sơn tĩnh điện, bảo hành 05 năm</t>
  </si>
  <si>
    <t>Độ dày nhôm  1.5 mm. 
Kính trắng Hải Long dày 5 mm</t>
  </si>
  <si>
    <t>A. PHẦN NHÔM NAM SUNG - HÀNG HỆ</t>
  </si>
  <si>
    <t>HỆ NS-93: Cửa đi/sổ lùa 4 cánh  - khung bao 2 Ray, màu sơn tĩnh điện, bảo hành 05 năm</t>
  </si>
  <si>
    <t>HỆ NS-93: Cửa đi/sổ lùa 6 cánh  - khung bao 3 Ray, màu sơn tĩnh điện, bảo hành 05 năm</t>
  </si>
  <si>
    <t>Độ dày nhôm 2.0 mm. 
Kính trắng Hải Long dày 5 mm</t>
  </si>
  <si>
    <t>HỆ NS-XL60: Cửa xếp lùa 4 cánh, màu sơn tĩnh điện, bảo hành 05 năm</t>
  </si>
  <si>
    <t>Độ dày nhôm 1.8 - 2.8 mm. 
Kính trắng Hải Long dày 5 mm</t>
  </si>
  <si>
    <t>HỆ MẶT DỰNG NS-65: kết cấu khung 65x120, màu sơn tĩnh điện, bảo hành 05 năm</t>
  </si>
  <si>
    <t xml:space="preserve">Độ dày nhôm 2.5 mm. 
Kính hộp Hải Long </t>
  </si>
  <si>
    <t>HỆ MẶT DỰNG NS-65: kết cấu khung 65x110, màu sơn tĩnh điện, bảo hành 05 năm</t>
  </si>
  <si>
    <t>Độ dày nhôm  2.5 mm. 
Kính trắng Hải Long 10 mm</t>
  </si>
  <si>
    <t>HỆ MẶT DỰNG NS-65: kết cấu khung 65x77, màu sơn tĩnh điện, bảo hành 05 năm, phụ kiện vít đầy đủ</t>
  </si>
  <si>
    <t>HỆ MẶT DỰNG NS-50: kết cấu khung 50x120, màu sơn tĩnh điện, bảo hành 05 năm, phụ kiện vít đầy đủ</t>
  </si>
  <si>
    <t>HỆ MẶT DỰNG NS-50: kết cấu khung 50x110, màu sơn tĩnh điện, bảo hành 05 năm, , phụ kiện vít đầy đủ</t>
  </si>
  <si>
    <t>HỆ MẶT DỰNG NS-50: kết cấu khung 50x100, màu sơn tĩnh điện, bảo hành 05 năm, phụ kiện vít đầy đủ</t>
  </si>
  <si>
    <t>Độ dày nhôm 1.8 - 2.0 mm. 
Kính hộp Hải Long</t>
  </si>
  <si>
    <t>B. PHẦN NHÔM NAM SUNG - HÀNG THÔNG DỤNG</t>
  </si>
  <si>
    <t>HỆ NS-888: Cửa sổ lùa 2 cánh (kèm ô cố định), màu sơn tĩnh điện, bảo hành 05 năm</t>
  </si>
  <si>
    <t>Độ dày nhôm  1.1 mm.
Kính trắng Hải Long dày 5 mm</t>
  </si>
  <si>
    <t>HỆ NS-888: Cửa sổ lùa 4 cánh (kèm ô cố định), màu sơn tĩnh điện, bảo hành 05 năm</t>
  </si>
  <si>
    <t>HỆ NS-188: Cửa sổ lùa 2 cánh (kèm ô cố định), màu sơn tĩnh điện, bảo hành 05 năm</t>
  </si>
  <si>
    <t>HỆ NS-188: Cửa sổ lùa 4 cánh (kèm ô cố định), màu sơn tĩnh điện, bảo hành 05 năm</t>
  </si>
  <si>
    <t>HỆ NS-380: Cửa sổ mở hất 1 cánh (kèm ô cố định), màu sơn tĩnh điện, bảo hành 05 năm</t>
  </si>
  <si>
    <t>Độ dày nhôm  1.2 mm.
Kính trắng Hải Long dày 5 mm</t>
  </si>
  <si>
    <t>HỆ NS-838: Cửa sổ mở quay/hất 1 cánh (kèm ô cố định), màu sơn tĩnh điện, bảo hành 05 năm</t>
  </si>
  <si>
    <t>HỆ NS-838: Cửa sổ mở quay/hất 2 cánh (kèm ô cố định), màu sơn tĩnh điện, bảo hành 05 năm</t>
  </si>
  <si>
    <t>HỆ NS-1038: Cửa sổ mở quay/hất 1 cánh (kèm ô cố định), màu sơn tĩnh điện, bảo hành 05 năm</t>
  </si>
  <si>
    <t>HỆ NS-1038: Cửa sổ mở quay/hất 2 cánh (kèm ô cố định), màu sơn tĩnh điện, bảo hành 05 năm</t>
  </si>
  <si>
    <t>HỆ NS-500: Cửa sổ lùa 2 cánh (kèm ô cố định),  màu sơn tĩnh điện, bảo hành 05 năm</t>
  </si>
  <si>
    <t>Độ dày nhôm  T-0.9 mm, 
Kính trắng Hải Long dày 5 mm</t>
  </si>
  <si>
    <t>HỆ NS-700: Cửa đi mở 1 cánh &amp; 2 cánh (kèm ô cố định / kính suốt), màu sơn tĩnh điện, bảo hành 05 năm</t>
  </si>
  <si>
    <t>HỆ NS-700: Cửa đi mở 1 cánh &amp; 2 cánh (kèm ô cố định /chia đố chứa lamri), màu sơn tĩnh điện, bảo hành 05 năm</t>
  </si>
  <si>
    <t>HỆ NS-720: Cửa sổ lùa 2 cánh (kèm ô cố định), màu sơn tĩnh điện, bảo hành 05 năm</t>
  </si>
  <si>
    <t>HỆ NS-720: Cửa sổ lùa 4 cánh (kèm ô cố định), màu sơn tĩnh điện, bảo hành 05 năm</t>
  </si>
  <si>
    <t>HỆ NS-1000: Cửa đi mở 1 cánh &amp; 2 cánh (kèm ô cố định / kính suốt), màu sơn tĩnh điện, bảo hành 05 năm</t>
  </si>
  <si>
    <t>Độ dày nhôm  1.2 mm, 
Kính trắng Hải Long dày 5 mm</t>
  </si>
  <si>
    <t>HỆ NS-1000: Cửa đi mở 1 cánh &amp; 2 cánh (kèm ô cố định /chia đố chứa lamri), màu sơn tĩnh điện, bảo hành 05 năm</t>
  </si>
  <si>
    <t>HỆ NS-1045: Cửa đi mở 1 cánh &amp; 2 cánh (kèm ô cố định / kính suốt), màu sơn tĩnh điện, bảo hành 05 năm</t>
  </si>
  <si>
    <t>LÁ SÁCH/ LOUVER Z: Khung lá sách NS-T9908 ( kèm chia đố), màu sơn tĩnh điện, bảo hành 05 năm</t>
  </si>
  <si>
    <t>Độ dày nhôm  2.0 mm</t>
  </si>
  <si>
    <t>LÁ SÁCH/ LOUVER Z: Khung lá sách NS-F208A ( kèm chia đố), màu sơn tĩnh điện, bảo hành 05 năm</t>
  </si>
  <si>
    <t>Độ dày nhôm  0.9 mm</t>
  </si>
  <si>
    <t>LÁ SÁCH/ LOUVER Z: Khung lá sách NS-T9901 ( kèm chia đố), màu sơn tĩnh điện, bảo hành 05 năm</t>
  </si>
  <si>
    <t>Độ dày nhôm  1.1 mm</t>
  </si>
  <si>
    <t>- Vỏ đèn bằng hợp kim nhôm đúc áp lực cao, có LOGO nhà sản xuất;
- Hiệu suất phát quang: ≥ 160 lm/W;
- Nhiệt độ màu: 3000K - 5000K; 
- Chỉ số hoàn màu CRI: &gt; 70;
- Bộ nguồn: Thương hiệu EU;
- Chip LED: Chuẩn LM80, tuổi thọ &gt; 100.000 giờ;
- Điện áp định danh: 220VAC, 50/60 Hz;
- Hệ số công suất &gt; 0.95;
- Chống xung điện áp: ≥ 20kV;
- An toàn điện: Cách điện cấp I;
- Bảo vệ kín nước và bụi quang học : ≥ IP67;
- Bảo vệ chống va đập: ≥ IK08;
- Tuổi thọ bộ đèn: ≥ 100.000 giờ;
- Hệ số duy trì quang thông: ≥ 0.95;
- Bộ đèn tích hợp cổng kết mở rộng thông minh Dali/1-10V;
- Giấy chứng nhận hợp chuẩn TCVN 7722-1:2017, TCVN 7722-2-5:2007;
- Chứng nhận dán nhãn Tiết kiệm năng lượng;
- Các chứng nhận nhà sản xuất: ISO 9001:2015, ISO 14001:2015, ISO 50001:2018,...
- Chế độ bảo hành: 5 năm.</t>
  </si>
  <si>
    <r>
      <t xml:space="preserve">CÔNG TY TNHH SX-TM HƯNG PHÚ HẢI
</t>
    </r>
    <r>
      <rPr>
        <u/>
        <sz val="11"/>
        <rFont val="Times New Roman"/>
        <family val="1"/>
      </rPr>
      <t>Địa chỉ VP chính:</t>
    </r>
    <r>
      <rPr>
        <sz val="11"/>
        <rFont val="Times New Roman"/>
        <family val="1"/>
      </rPr>
      <t xml:space="preserve"> Số 139 Trần Hưng Đạo, Phường 5, Tp. Tuy Hòa, Phú Yên.
</t>
    </r>
    <r>
      <rPr>
        <u/>
        <sz val="11"/>
        <rFont val="Times New Roman"/>
        <family val="1"/>
      </rPr>
      <t>Điện thoại:</t>
    </r>
    <r>
      <rPr>
        <sz val="11"/>
        <rFont val="Times New Roman"/>
        <family val="1"/>
      </rPr>
      <t xml:space="preserve"> 02573 88 68 68.
</t>
    </r>
    <r>
      <rPr>
        <u/>
        <sz val="11"/>
        <rFont val="Times New Roman"/>
        <family val="1"/>
      </rPr>
      <t>Email:</t>
    </r>
    <r>
      <rPr>
        <sz val="11"/>
        <rFont val="Times New Roman"/>
        <family val="1"/>
      </rPr>
      <t xml:space="preserve"> mfuhailight@gmail.com
</t>
    </r>
    <r>
      <rPr>
        <u/>
        <sz val="11"/>
        <rFont val="Times New Roman"/>
        <family val="1"/>
      </rPr>
      <t xml:space="preserve">Website: </t>
    </r>
    <r>
      <rPr>
        <sz val="11"/>
        <rFont val="Times New Roman"/>
        <family val="1"/>
      </rPr>
      <t>www.chieusangmfuhailight.com.</t>
    </r>
  </si>
  <si>
    <r>
      <rPr>
        <b/>
        <sz val="11"/>
        <rFont val="Times New Roman"/>
        <family val="1"/>
      </rPr>
      <t>CÔNG TY TNHH SX-TM HƯNG PHÚ HẢI</t>
    </r>
    <r>
      <rPr>
        <sz val="11"/>
        <rFont val="Times New Roman"/>
        <family val="1"/>
      </rPr>
      <t xml:space="preserve">
</t>
    </r>
    <r>
      <rPr>
        <u/>
        <sz val="11"/>
        <rFont val="Times New Roman"/>
        <family val="1"/>
      </rPr>
      <t>Địa chỉ VP chính:</t>
    </r>
    <r>
      <rPr>
        <sz val="11"/>
        <rFont val="Times New Roman"/>
        <family val="1"/>
      </rPr>
      <t xml:space="preserve"> Số 139 Trần Hưng Đạo, Phường 5, Tp. Tuy Hòa, Phú Yên.
</t>
    </r>
    <r>
      <rPr>
        <u/>
        <sz val="11"/>
        <rFont val="Times New Roman"/>
        <family val="1"/>
      </rPr>
      <t>Điện thoại:</t>
    </r>
    <r>
      <rPr>
        <sz val="11"/>
        <rFont val="Times New Roman"/>
        <family val="1"/>
      </rPr>
      <t xml:space="preserve"> 02573 88 68 68
</t>
    </r>
    <r>
      <rPr>
        <u/>
        <sz val="11"/>
        <rFont val="Times New Roman"/>
        <family val="1"/>
      </rPr>
      <t>Email</t>
    </r>
    <r>
      <rPr>
        <sz val="11"/>
        <rFont val="Times New Roman"/>
        <family val="1"/>
      </rPr>
      <t xml:space="preserve">: mfuhailight@gmail.com
</t>
    </r>
    <r>
      <rPr>
        <u/>
        <sz val="11"/>
        <rFont val="Times New Roman"/>
        <family val="1"/>
      </rPr>
      <t>Website</t>
    </r>
    <r>
      <rPr>
        <sz val="11"/>
        <rFont val="Times New Roman"/>
        <family val="1"/>
      </rPr>
      <t>: www.chieusangmfuhailight.com.</t>
    </r>
  </si>
  <si>
    <t>Không vận chuyển. Chỉ bốc xúc lên phương tiện bên mua tại mỏ</t>
  </si>
  <si>
    <t>I</t>
  </si>
  <si>
    <t>II</t>
  </si>
  <si>
    <t>III</t>
  </si>
  <si>
    <t>IV</t>
  </si>
  <si>
    <t>V</t>
  </si>
  <si>
    <t>VI</t>
  </si>
  <si>
    <t>Ống nhựa HDPE 100 D20 PN12,5 x 1,8mm</t>
  </si>
  <si>
    <t>Ống nhựa HDPE 100 D20 PN16 x 2,0mm</t>
  </si>
  <si>
    <t>Ống nhựa HDPE 100 D20 PN20 x 2,3mm</t>
  </si>
  <si>
    <t>Ống nhựa HDPE 100 D25 PN10 x 1,8mm</t>
  </si>
  <si>
    <t>Ống nhựa HDPE 100 D25 PN12,5 x 2,0mm</t>
  </si>
  <si>
    <t>Ống nhựa HDPE 100 D25 PN16 x 2,3mm</t>
  </si>
  <si>
    <t>Ống nhựa HDPE 100 D25 PN20 x 3,0mm</t>
  </si>
  <si>
    <t>Ống nhựa HDPE 100 D32 PN8 x 1,9mm</t>
  </si>
  <si>
    <t>Ống nhựa HDPE 100 D32 PN10 x 2,0mm</t>
  </si>
  <si>
    <t>Ống nhựa HDPE 100 D32 PN12,5 x 2,4mm</t>
  </si>
  <si>
    <t>Ống nhựa HDPE 100 D32 PN16 x 3,0mm</t>
  </si>
  <si>
    <t>Ống nhựa HDPE 100 D32 PN20 x 3,6mm</t>
  </si>
  <si>
    <t>Ống nhựa HDPE 100 D40 PN6 x1,8mm</t>
  </si>
  <si>
    <t>Ống nhựa HDPE 100 D40 PN8 x2,0mm</t>
  </si>
  <si>
    <t>Ống nhựa HDPE 100 D40 PN10 x2,4mm</t>
  </si>
  <si>
    <t>Ống nhựa HDPE 100 D40 PN12,5 x3,0mm</t>
  </si>
  <si>
    <t>Ống nhựa HDPE 100 D40 PN16 x3,7mm</t>
  </si>
  <si>
    <t>Ống nhựa HDPE 100 D40 PN20 x4,5mm</t>
  </si>
  <si>
    <t>Ống nhựa HDPE 100 D50 PN6 x2,0mm</t>
  </si>
  <si>
    <t>Ống nhựa HDPE 100 D50 PN8 x2,4mm</t>
  </si>
  <si>
    <t>Ống nhựa HDPE 100 D50 PN10 x3,0mm</t>
  </si>
  <si>
    <t>Ống nhựa HDPE 100 D50 PN12,5 x3,7mm</t>
  </si>
  <si>
    <t>Ống nhựa HDPE 100 D50 PN16 x4,6mm</t>
  </si>
  <si>
    <t>Ống nhựa HDPE 100 D50 PN20 x5,6mm</t>
  </si>
  <si>
    <t>Ống nhựa HDPE 100 D63 PN6 x2,5mm</t>
  </si>
  <si>
    <t>Ống nhựa HDPE 100 D63 PN8 x3,0mm</t>
  </si>
  <si>
    <t>Ống nhựa HDPE 100 D63 PN10 x3,8mm</t>
  </si>
  <si>
    <t>Ống nhựa HDPE 100 D63 PN12,5 x4,7mm</t>
  </si>
  <si>
    <t>Ống nhựa HDPE 100 D63 PN16 x5,8mm</t>
  </si>
  <si>
    <t>Ống nhựa HDPE 100 D63 PN20 x7,1mm</t>
  </si>
  <si>
    <t>Ống nhựa HDPE 100 D75 PN6 x2,9mm</t>
  </si>
  <si>
    <t>Ống nhựa HDPE 100 D75 PN8 x3,6mm</t>
  </si>
  <si>
    <t>Ống nhựa HDPE 100 D75 PN10 x4,5mm</t>
  </si>
  <si>
    <t>Ống nhựa HDPE 100 D75 PN12,5 x5,6mm</t>
  </si>
  <si>
    <t>Ống nhựa HDPE 100 D75 PN16 x6,8mm</t>
  </si>
  <si>
    <t>Ống nhựa HDPE 100 D75 PN20 x8,4mm</t>
  </si>
  <si>
    <t>Ống nhựa HDPE 100 D90 PN6 x3,5mm</t>
  </si>
  <si>
    <t>Ống nhựa HDPE 100 D90 PN8 x4,3mm</t>
  </si>
  <si>
    <t>Ống nhựa HDPE 100 D90 PN10 x5,4mm</t>
  </si>
  <si>
    <t>Ống nhựa HDPE 100 D90 PN12,5 x6,7mm</t>
  </si>
  <si>
    <t>Ống nhựa HDPE 100 D90 PN16 x8,2mm</t>
  </si>
  <si>
    <t>Ống nhựa HDPE 100 D90 PN20 x10,1mm</t>
  </si>
  <si>
    <t>Ống nhựa HDPE 100 D110 PN6 x4,2mm</t>
  </si>
  <si>
    <t>Ống nhựa HDPE 100 D110 PN8 x5,3mm</t>
  </si>
  <si>
    <t>Ống nhựa HDPE 100 D110 PN10 x6,6mm</t>
  </si>
  <si>
    <t>Ống nhựa HDPE 100 D110 PN12,5 x8,1mm</t>
  </si>
  <si>
    <t>Ống nhựa HDPE 100 D110 PN16 x10,0mm</t>
  </si>
  <si>
    <t>Ống nhựa HDPE 100 D110 PN20 x12,3mm</t>
  </si>
  <si>
    <t>Ống nhựa HDPE 100 D125 PN6 x4,8mm</t>
  </si>
  <si>
    <t>Ống nhựa HDPE 100 D125 PN8 x6,0mm</t>
  </si>
  <si>
    <t>Ống nhựa HDPE 100 D125 PN10 x7,4mm</t>
  </si>
  <si>
    <t>Ống nhựa HDPE 100 D125 PN12,5 x9,2mm</t>
  </si>
  <si>
    <t>Ống nhựa HDPE 100 D125 PN16 x11,4mm</t>
  </si>
  <si>
    <t>Ống nhựa HDPE 100 D125 PN20 x14mm</t>
  </si>
  <si>
    <t>Ống nhựa HDPE 100 D140 PN6 x5,4mm</t>
  </si>
  <si>
    <t>Ống nhựa HDPE 100 D140 PN8 x6,7mm</t>
  </si>
  <si>
    <t>Ống nhựa HDPE 100 D140 PN10 x8,3mm</t>
  </si>
  <si>
    <t>Ống nhựa HDPE 100 D140 PN12,5 x10,3mm</t>
  </si>
  <si>
    <t>Ống nhựa HDPE 100 D140 PN16 x12,7mm</t>
  </si>
  <si>
    <t>Ống nhựa HDPE 100 D140 PN20 x15,7mm</t>
  </si>
  <si>
    <t>Ống nhựa HDPE 100 D160 PN6 x6,2mm</t>
  </si>
  <si>
    <t>Ống nhựa HDPE 100 D160 PN8 x7,7mm</t>
  </si>
  <si>
    <t>Ống nhựa HDPE 100 D160 PN10 x9,5mm</t>
  </si>
  <si>
    <t>Ống nhựa HDPE 100 D160 PN12,5 x11,8mm</t>
  </si>
  <si>
    <t>Ống nhựa HDPE 100 D160 PN16 x14,6mm</t>
  </si>
  <si>
    <t>Ống nhựa HDPE 100 D160 PN20 x17,9mm</t>
  </si>
  <si>
    <t>Ống nhựa HDPE 100 D180 PN6 x6,9mm</t>
  </si>
  <si>
    <t>Ống nhựa HDPE 100 D180 PN8 x8,6mm</t>
  </si>
  <si>
    <t>Ống nhựa HDPE 100 D180 PN10 x10,7mm</t>
  </si>
  <si>
    <t>Ống nhựa HDPE 100 D180 PN12,5 x13,3mm</t>
  </si>
  <si>
    <t>Ống nhựa HDPE 100 D180 PN16 x16,4mm</t>
  </si>
  <si>
    <t>Ống nhựa HDPE 100 D180 PN20 x20,1mm</t>
  </si>
  <si>
    <t>Ống nhựa HDPE 100 D200 PN6 x7,7mm</t>
  </si>
  <si>
    <t>Ống nhựa HDPE 100 D200 PN8 x9,6mm</t>
  </si>
  <si>
    <t>Ống nhựa HDPE 100 D200 PN10 x11,9mm</t>
  </si>
  <si>
    <t>Ống nhựa HDPE 100 D200 PN12,5 x14,7mm</t>
  </si>
  <si>
    <t>Ống nhựa HDPE 100 D200 PN16 x18,2mm</t>
  </si>
  <si>
    <t>Ống nhựa HDPE 100 D200 PN20 x22,4mm</t>
  </si>
  <si>
    <t>Ống nhựa HDPE 100 D225 PN6 x8,6mm</t>
  </si>
  <si>
    <t>Ống nhựa HDPE 100 D225 PN8 x10,8mm</t>
  </si>
  <si>
    <t>Ống nhựa HDPE 100 D225 PN10 x13,4mm</t>
  </si>
  <si>
    <t>Ống nhựa HDPE 100 D225 PN12,5 x16,6mm</t>
  </si>
  <si>
    <t>Ống nhựa HDPE 100 D225 PN16 x20,5mm</t>
  </si>
  <si>
    <t>Ống nhựa HDPE 100 D225 PN20 x25,2mm</t>
  </si>
  <si>
    <t>Ống nhựa HDPE 100 D250 PN6 x9,6mm</t>
  </si>
  <si>
    <t>Ống nhựa HDPE 100 D250 PN8 x11,9mm</t>
  </si>
  <si>
    <t>Ống nhựa HDPE 100 D250 PN10 x14,8mm</t>
  </si>
  <si>
    <t>Ống nhựa HDPE 100 D250 PN12,5 x18,4mm</t>
  </si>
  <si>
    <t>Ống nhựa HDPE 100 D250 PN16 x22,7mm</t>
  </si>
  <si>
    <t>Ống nhựa HDPE 100 D250 PN20 x27,9mm</t>
  </si>
  <si>
    <t>Ống nhựa HDPE 100 D280 PN6 x10,7mm</t>
  </si>
  <si>
    <t>Ống nhựa HDPE 100 D280 PN8 x13,4mm</t>
  </si>
  <si>
    <t>Ống nhựa HDPE 100 D280 PN10 x16,6mm</t>
  </si>
  <si>
    <t>Ống nhựa HDPE 100 D280 PN12,5 x20,6mm</t>
  </si>
  <si>
    <t>Ống nhựa HDPE 100 D280 PN16 x25,4mm</t>
  </si>
  <si>
    <t>Ống nhựa HDPE 100 D280 PN20 x31,3mm</t>
  </si>
  <si>
    <t>Ống nhựa HDPE 100 D315 PN6 x12,1mm</t>
  </si>
  <si>
    <t>Ống nhựa HDPE 100 D315 PN8 x15,0mm</t>
  </si>
  <si>
    <t>Ống nhựa HDPE 100 D315 PN10 x18,7mm</t>
  </si>
  <si>
    <t>Ống nhựa HDPE 100 D315 PN12,5 x23,2mm</t>
  </si>
  <si>
    <t>Ống nhựa HDPE 100 D315 PN16 x28,6mm</t>
  </si>
  <si>
    <t>Ống nhựa HDPE 100 D315 PN20 x35,2mm</t>
  </si>
  <si>
    <t>Ống nhựa HDPE 100 D355 PN6 x13,6mm</t>
  </si>
  <si>
    <t>Ống nhựa HDPE 100 D355 PN8 x16,9mm</t>
  </si>
  <si>
    <t>Ống nhựa HDPE 100 D355 PN10 x21,1mm</t>
  </si>
  <si>
    <t>Ống nhựa HDPE 100 D355 PN12,5 x26,1mm</t>
  </si>
  <si>
    <t>Ống nhựa HDPE 100 D355 PN16 x32,2mm</t>
  </si>
  <si>
    <t>Ống nhựa HDPE 100 D355 PN20 x39,7mm</t>
  </si>
  <si>
    <t>Ống nhựa HDPE 100 D400 PN6 x15,3mm</t>
  </si>
  <si>
    <t>Ống nhựa HDPE 100 D400 PN8 x19,1mm</t>
  </si>
  <si>
    <t>Ống nhựa HDPE 100 D400 PN10 x23,7mm</t>
  </si>
  <si>
    <t>Ống nhựa HDPE 100 D400 PN12,5 x29,4mm</t>
  </si>
  <si>
    <t>Ống nhựa HDPE 100 D400 PN16 x36,3mm</t>
  </si>
  <si>
    <t>Ống nhựa HDPE 100 D400 PN20 x44,7mm</t>
  </si>
  <si>
    <t>Ống nhựa HDPE 100 D450 PN6 x17,2mm</t>
  </si>
  <si>
    <t>Ống nhựa HDPE 100 D450 PN8 x21,5mm</t>
  </si>
  <si>
    <t>Ống nhựa HDPE 100 D450 PN10 x26,7mm</t>
  </si>
  <si>
    <t>Ống nhựa HDPE 100 D450 PN12,5 x33,1mm</t>
  </si>
  <si>
    <t>Ống nhựa HDPE 100 D450 PN16 x40,9mm</t>
  </si>
  <si>
    <t>Ống nhựa HDPE 100 D450 PN20 x50,3mm</t>
  </si>
  <si>
    <t>Ống nhựa HDPE 100 D500 PN6 x19,1mm</t>
  </si>
  <si>
    <t>Ống nhựa HDPE 100 D500 PN8 x23,9mm</t>
  </si>
  <si>
    <t>Ống nhựa HDPE 100 D500 PN10 x29,7mm</t>
  </si>
  <si>
    <t>Ống nhựa HDPE 100 D500 PN12,5 x36,8mm</t>
  </si>
  <si>
    <t>Ống nhựa HDPE 100 D500 PN16 x45,4mm</t>
  </si>
  <si>
    <t>Ống nhựa HDPE 100 D500 PN20 x55,8mm</t>
  </si>
  <si>
    <t>Ống nhựa HDPE 100 D560 PN6 x21,4mm</t>
  </si>
  <si>
    <t>Ống nhựa HDPE 100 D560 PN8 x216,7mm</t>
  </si>
  <si>
    <t>Ống nhựa HDPE 100 D560 PN10 x33,2mm</t>
  </si>
  <si>
    <t>Ống nhựa HDPE 100 D560 PN12,5 x41,2mm</t>
  </si>
  <si>
    <t>Ống nhựa HDPE 100 D560 PN16 x50,8mm</t>
  </si>
  <si>
    <t>Ống nhựa HDPE 100 D630 PN6 x24,1mm</t>
  </si>
  <si>
    <t>Ống nhựa HDPE 100 D630 PN8 x30,0mm</t>
  </si>
  <si>
    <t>Ống nhựa HDPE 100 D630 PN10 x37,4mm</t>
  </si>
  <si>
    <t>Ống nhựa HDPE 100 D630 PN12,5 x46,3mm</t>
  </si>
  <si>
    <t>Ống nhựa HDPE 100 D630 PN16 x57,2mm</t>
  </si>
  <si>
    <t>Ống nhựa HDPE 100 D710 PN6 x27,2mm</t>
  </si>
  <si>
    <t>Ống nhựa HDPE 100 D710 PN8 x33,9mm</t>
  </si>
  <si>
    <t>Ống nhựa HDPE 100 D710 PN10 x42,1mm</t>
  </si>
  <si>
    <t>Ống nhựa HDPE 100 D710 PN12,5 x52,2mm</t>
  </si>
  <si>
    <t>Ống nhựa HDPE 100 D710 PN16 x64,5mm</t>
  </si>
  <si>
    <t>Ống nhựa HDPE 100 D800 PN6 x30,6mm</t>
  </si>
  <si>
    <t>Ống nhựa HDPE 100 D800 PN8 x38,1mm</t>
  </si>
  <si>
    <t>Ống nhựa HDPE 100 D800 PN10 x47,4mm</t>
  </si>
  <si>
    <t>Ống nhựa HDPE 100 D800 PN12,5 x58,8mm</t>
  </si>
  <si>
    <t>Ống nhựa HDPE 100 D800 PN16 x72,6mm</t>
  </si>
  <si>
    <t>Ống nhựa HDPE 100 D900 PN6 x34,4mm</t>
  </si>
  <si>
    <t>Ống nhựa HDPE 100 D900 PN8 x42,9mm</t>
  </si>
  <si>
    <t>Ống nhựa HDPE 100 D900 PN10 x53,3mm</t>
  </si>
  <si>
    <t>Ống nhựa HDPE 100 D900 PN12,5 x66,2mm</t>
  </si>
  <si>
    <t>Ống nhựa HDPE 100 D900 PN16 x81,7mm</t>
  </si>
  <si>
    <t>Ống nhựa HDPE 100 D1000 PN6 x38,2mm</t>
  </si>
  <si>
    <t>Ống nhựa HDPE 100 D1000 PN8 x47,7mm</t>
  </si>
  <si>
    <t>Ống nhựa HDPE 100 D1000 PN10 x59,3mm</t>
  </si>
  <si>
    <t>Ống nhựa HDPE 100 D1000 PN12,5 x72,5mm</t>
  </si>
  <si>
    <t>Ống nhựa HDPE 100 D1000 PN16 x90,2mm</t>
  </si>
  <si>
    <t>Ống nhựa HDPE 100 D1200 PN6 x45,9mm</t>
  </si>
  <si>
    <t>Ống nhựa HDPE 100 D1200 PN8 x57,2mm</t>
  </si>
  <si>
    <t>Ống nhựa HDPE 100 D1200 PN10 x67,9mm</t>
  </si>
  <si>
    <t>Ống nhựa HDPE 100 D1200 PN12,5 x88,2mm</t>
  </si>
  <si>
    <t>Ống nhựa HDPE 100 D1400 PN6 x 53,5mm</t>
  </si>
  <si>
    <t>Ống nhựa HDPE 100 D1400 PN8x66,7mm</t>
  </si>
  <si>
    <t>Ống nhựa HDPE 100 D1400 PN10x83,0mm</t>
  </si>
  <si>
    <t>Ống nhựa HDPE 100 D1600 PN6x61,2mm</t>
  </si>
  <si>
    <t>Ống nhựa HDPE 100 D1600 PN8x76,2mm</t>
  </si>
  <si>
    <t>Ống nhựa HDPE 100 D1600 PN10x94,8mm</t>
  </si>
  <si>
    <t>Vật tư ngành nước</t>
  </si>
  <si>
    <t>ISO44272:2019;QCVN:16/2023/BXD;QCVN 12-1:2011/BYT</t>
  </si>
  <si>
    <t>Thỏa thuận</t>
  </si>
  <si>
    <t>Super Trường Phát</t>
  </si>
  <si>
    <t>Hệ 55 mặt cắt XINGFA: Kính dán an toàn Sunglass dày 6,38 mm - Gioăng chèn hãng Đông Á - Phụ kiện SING</t>
  </si>
  <si>
    <t>Hệ 56 vát cạnh sập liền: Kính dán an toàn Sunglass dày 6,38 mm - Gioăng chèn hãng Đông Á - Phụ kiện SING</t>
  </si>
  <si>
    <t>Hệ vách dựng  65* 90: Kính dán an toàn Sunglass dày 6,38 mm - Gioăng chèn hãng Đông Á - Phụ kiện SING</t>
  </si>
  <si>
    <t>Hệ vách dựng 52 * 85: Kính dán an toàn Sunglass dày 6,38 mm - Gioăng chèn hãng Đông Á - Phụ kiện SING</t>
  </si>
  <si>
    <t>Hệ Châu Âu 60 SINGVRO: Kính dán an toàn Sunglass dày 6,38mm - Gioăng EPDM hãng Đông Á - Phụ kiện SING</t>
  </si>
  <si>
    <t xml:space="preserve"> </t>
  </si>
  <si>
    <t>A.3. CÔNG TY TNHH SẢN XUẤT - THƯƠNG MẠI HƯNG PHÚ HẢI</t>
  </si>
  <si>
    <t>B.1. CÔNG TY TNHH LỘC PHÁT DK</t>
  </si>
  <si>
    <t>F.2. CÔNG TY CỔ PHẦN Á CHÂU</t>
  </si>
  <si>
    <t>CÔNG TY CỔ PHẦN TẬP ĐOÀN NHỰA SUPER TRƯỜNG PHÁT</t>
  </si>
  <si>
    <t>H. VẬT LIỆU GIAO THÔNG (TÔN HỘ SÓNG LAN, BIỂN BÁO, CHIẾU SÁNG…)</t>
  </si>
  <si>
    <t>CÔNG TY TNHH SẢN XUẤT VÀ THƯƠNG MẠI PHƯƠNG TUẤN</t>
  </si>
  <si>
    <t xml:space="preserve">Tấm sóng hộ lan mềm loại 2 sóng </t>
  </si>
  <si>
    <t xml:space="preserve">Tấm </t>
  </si>
  <si>
    <t>Tiêu chuẩn quốc gia TCVN : 12681:2019 được mạ kẽm nhúng nóng theo TC ASTM-A123  ( có giấy chứng nhận phù hợp với tiêu chuẩn quốc gia số TQC,11,30747)</t>
  </si>
  <si>
    <t>Tấm sóng giữa (2320*310*3)mm SS400</t>
  </si>
  <si>
    <t xml:space="preserve">Công ty TNHH SX và TM Phương Tuấn </t>
  </si>
  <si>
    <t xml:space="preserve">Việt Nam </t>
  </si>
  <si>
    <t xml:space="preserve">Theo thỏa thuận hợp đồng </t>
  </si>
  <si>
    <t xml:space="preserve">Đã bao gồm chi phí vận chuyển đến công trình trên địa bàn các huyện , thị xã, thành phố toàn tỉnh Khánh Hòa  </t>
  </si>
  <si>
    <t xml:space="preserve"> Tấm sóng giữa (3320*310*3)mm SS400</t>
  </si>
  <si>
    <t xml:space="preserve"> Tấm sóng giữa (4140*310*3)mm SS400</t>
  </si>
  <si>
    <t xml:space="preserve"> Tấm sóng giữa (4320*310*3)mm SS400</t>
  </si>
  <si>
    <t xml:space="preserve"> Tấm sóng đầu  (700*310*3)mm SS400</t>
  </si>
  <si>
    <t>Tiêu chuẩn quốc gia TCVN : 12681:2019 được mạ kẽm nhúng nóng theo TC ASTM-A123 ( có giấy chứng nhận phù hợp với tiêu chuẩn quốc gia số TQC,11,30747)</t>
  </si>
  <si>
    <t>Tấm sóng giữa (2330*310*3)mm SS540</t>
  </si>
  <si>
    <t xml:space="preserve"> Tấm sóng giữa (3330*310*3)mm
SS540</t>
  </si>
  <si>
    <t xml:space="preserve"> Tấm sóng giữa (4140*310*3)mm SS540</t>
  </si>
  <si>
    <t xml:space="preserve"> Tấm sóng giữa (4320*310*3)mm SS540</t>
  </si>
  <si>
    <t xml:space="preserve"> Tấm sóng giữa (700*310*3)mm 
SS540</t>
  </si>
  <si>
    <t xml:space="preserve">Tấm sóng hộ lan mềm loại 3 sóng </t>
  </si>
  <si>
    <t xml:space="preserve"> Tấm sóng giữa (2320*508*3)mm
 SS400 </t>
  </si>
  <si>
    <t xml:space="preserve"> Tấm sóng giữa (3320*508*3)mm 
SS400</t>
  </si>
  <si>
    <t xml:space="preserve"> Tấm sóng giữa (4140*508*3)mm 
SS400</t>
  </si>
  <si>
    <t xml:space="preserve"> Tấm sóng giữa (4320*508*3)mm 
SS400</t>
  </si>
  <si>
    <t xml:space="preserve"> Tấm sóng đầu loại (700*508*3)mm 
SS400</t>
  </si>
  <si>
    <t xml:space="preserve"> Tấm sóng giữa (2320*508*3)mm
 SS540 </t>
  </si>
  <si>
    <t xml:space="preserve"> Tấm sóng giữa (3320*508*3)mm 
SS540</t>
  </si>
  <si>
    <t xml:space="preserve"> Tấm sóng giữa (4140*508*3)mm
 SS540 </t>
  </si>
  <si>
    <t xml:space="preserve"> Tấm sóng giữa (4320*508*3)mm 
SS540</t>
  </si>
  <si>
    <t xml:space="preserve"> Tấm sóng đầu loại (700*508*3)mm 
SS540</t>
  </si>
  <si>
    <t xml:space="preserve">Cột đỡ hộ lan </t>
  </si>
  <si>
    <t xml:space="preserve">Cột </t>
  </si>
  <si>
    <t xml:space="preserve"> Cột thép U 
(150*150*1750*5)mm </t>
  </si>
  <si>
    <t xml:space="preserve"> Cột thép U 
(160*160*1750*5)mm </t>
  </si>
  <si>
    <t xml:space="preserve"> Cột thép vuông 
(150*150*1750*5)mm </t>
  </si>
  <si>
    <t xml:space="preserve"> Cột thép vuông 
(160*160*1750*5)mm </t>
  </si>
  <si>
    <t xml:space="preserve"> Cột thép U
 (160*160*2000*5)mm </t>
  </si>
  <si>
    <t xml:space="preserve"> Cột đỡ tròn P (2000x141.1x 4.5)mm dùng thép SS400 có tấm bịt đầu </t>
  </si>
  <si>
    <t xml:space="preserve">Hộp đệm </t>
  </si>
  <si>
    <t xml:space="preserve">Hộp </t>
  </si>
  <si>
    <t xml:space="preserve"> Hộp đệm U
 (150*150*360*5)mm </t>
  </si>
  <si>
    <t xml:space="preserve"> Hộp đệm U 
(160*160*360*5)mm </t>
  </si>
  <si>
    <t xml:space="preserve"> Hộp đệm vuông 
(150*150*360*5mm </t>
  </si>
  <si>
    <t xml:space="preserve"> Hộp đệm vuông 
(160*160*360*5)mm </t>
  </si>
  <si>
    <t>Tiêu chuẩn quốc gia TCVN : 12681:2019 được mạ kẽm nhúng nóng theo TC ASTM-A123</t>
  </si>
  <si>
    <t xml:space="preserve"> Hộp đệm U 
(160*160*600*5)mm </t>
  </si>
  <si>
    <t xml:space="preserve">Bản đệm </t>
  </si>
  <si>
    <t xml:space="preserve">Cái </t>
  </si>
  <si>
    <t xml:space="preserve">  Bản đệm 700x300*5mm</t>
  </si>
  <si>
    <t xml:space="preserve">Mắt phản quang </t>
  </si>
  <si>
    <t xml:space="preserve"> Mắt phản quang tam giác ( 70 x70 x70 x 2)mm</t>
  </si>
  <si>
    <t xml:space="preserve"> Mắt phản quang vuông ( 150 x 150 x 3)mm</t>
  </si>
  <si>
    <t>Mắt phản quang vuông ( 160 x 160 x 3)mm</t>
  </si>
  <si>
    <t>Mắt phản quang tròn D200</t>
  </si>
  <si>
    <t xml:space="preserve">Bulong </t>
  </si>
  <si>
    <t xml:space="preserve"> Bu lông M16 x 36 đầu dù</t>
  </si>
  <si>
    <t xml:space="preserve">Bộ </t>
  </si>
  <si>
    <t>Bu lông M16 x 45 đầu dù</t>
  </si>
  <si>
    <t xml:space="preserve">Bu lông M 20 x 180 đầu dù  </t>
  </si>
  <si>
    <t>Bu lông M20 x 360 đầu dù</t>
  </si>
  <si>
    <t>Bu lông M20 x 380 đầu dù</t>
  </si>
  <si>
    <t xml:space="preserve">Lan can cầu mạ kẽm nhúng nóng </t>
  </si>
  <si>
    <t xml:space="preserve"> Tiêu chuẩn ASTM -A123( có giấy chứng nhận số TQC 11.3074.8)</t>
  </si>
  <si>
    <t xml:space="preserve">theo thiết kế </t>
  </si>
  <si>
    <t>Mạ kẽm nhúng nóng theo TC ASTM A123</t>
  </si>
  <si>
    <t xml:space="preserve">Biển báo phản quang </t>
  </si>
  <si>
    <t xml:space="preserve">Biển </t>
  </si>
  <si>
    <t>Theo QCVN 41:2019/ BGTVT (biển báo dán màng phản quang 3M-3900)</t>
  </si>
  <si>
    <t xml:space="preserve"> Biển báo tam giác A=70 tole  kẽm dày 1,2mm + thanh giằng nhúng kẽm</t>
  </si>
  <si>
    <t xml:space="preserve"> Biển báo tam giác A=90 tole  kẽm dày 1,2mm + thanh giằng nhúng kẽm</t>
  </si>
  <si>
    <t>Biển báo tròn D=70 tole kẽm dày 1,2mm + thanh giằng nhúng kẽm</t>
  </si>
  <si>
    <t xml:space="preserve"> Biển báo tròn D=90 tole kẽm dày 1,2mm + thanh giằng nhúng kẽm</t>
  </si>
  <si>
    <t xml:space="preserve"> Biển báo chữ nhật, vuông, tole kẽm dày1,2mm+thanh giằng nhúng kẽm</t>
  </si>
  <si>
    <t xml:space="preserve"> Biển báo chữ vuơng, tole kẽm dày1,2mm+thanh giằng nhúng kẽm+khung hộp (20x40) nhúng kẽm</t>
  </si>
  <si>
    <t xml:space="preserve">Trụ đỡ biển báo </t>
  </si>
  <si>
    <t xml:space="preserve">Theo QCVN 41:2019/ BGTVT </t>
  </si>
  <si>
    <t xml:space="preserve"> Trụ đỡ  D76 dày 2mm</t>
  </si>
  <si>
    <t>Trụ đỡ D 90 dày 2mm</t>
  </si>
  <si>
    <t xml:space="preserve"> Trụ đỡ  D114 dày 2mm </t>
  </si>
  <si>
    <t xml:space="preserve">Gương cầu lồi Inox </t>
  </si>
  <si>
    <t xml:space="preserve"> theo QCVN 41:2019/ BGTVT </t>
  </si>
  <si>
    <t xml:space="preserve"> Gương cầu lồi loại D800mm (Stainles Steell Mirror for the highway)</t>
  </si>
  <si>
    <t xml:space="preserve">  Công ty Shido </t>
  </si>
  <si>
    <t xml:space="preserve">Hàn Quốc </t>
  </si>
  <si>
    <t>Gương cầu lồi loại D1000mm (Stainles Steell Mirror for the highway)</t>
  </si>
  <si>
    <t xml:space="preserve">sơn </t>
  </si>
  <si>
    <t xml:space="preserve">Bột sơn kẻ đường nhiệt dẻo </t>
  </si>
  <si>
    <t xml:space="preserve">kg </t>
  </si>
  <si>
    <t>TCVN 8791:2011( có giấy chứng nhận phụ hợp với tiêu chuẩn số TQC.11.3074.6)</t>
  </si>
  <si>
    <t>Sơn G/Thông  Futun màu trắng (25 kg/bao)</t>
  </si>
  <si>
    <t>Sơn G/Thông  Futun màu vàng (25 kg/bao)</t>
  </si>
  <si>
    <t xml:space="preserve"> Sơn lót Futun 16kg/thùng</t>
  </si>
  <si>
    <t>Hạt phản quang 25 kg/bao</t>
  </si>
  <si>
    <t xml:space="preserve">Nhà thép tiền chế </t>
  </si>
  <si>
    <t>TCXDVN 
170:2007</t>
  </si>
  <si>
    <t>Nhà thép tiền chế Phương Tuấn</t>
  </si>
  <si>
    <t>Song chắn rác bằng gang</t>
  </si>
  <si>
    <t>Theo TC kỹ thuật BSEN 124-2:2015( có giấy chứng nhận số TQC.11.3074.5)</t>
  </si>
  <si>
    <t xml:space="preserve">Song chắn rác và khung bằng gang gia công theo yêu cầu bản vẻ </t>
  </si>
  <si>
    <t xml:space="preserve">Khe co giãn cầu </t>
  </si>
  <si>
    <t>TC  AASHTO
 M270: ASTM D4014-03</t>
  </si>
  <si>
    <t>Khe co giãn răng lược MS-RS22-20 mạ kẽm nhúng nóng</t>
  </si>
  <si>
    <t>Khe co giãn  răng lược  MS-RS22-20 sơn</t>
  </si>
  <si>
    <t xml:space="preserve">vật tư nghành điện </t>
  </si>
  <si>
    <t xml:space="preserve">Trụ đèn chiếu sáng </t>
  </si>
  <si>
    <t xml:space="preserve">Trụ </t>
  </si>
  <si>
    <t xml:space="preserve">bằng thép mạ kẽm nhúng nóng </t>
  </si>
  <si>
    <t>Trụ THGT cao 6m, vươn 4m gồm:
- Thân trụ cao 6m, D130/200mm, dày 5mm. Đế 400x400x20mm + gân tăng cường dày 10mm.
- Tay vươn tròn côn dài 4m, D80/120mm, dày 4mm. MB trên 200x200x16mm + gân tăng cường dày 10mm.</t>
  </si>
  <si>
    <t xml:space="preserve">Trụ THGT cao 6m, vươn 8m gồm:
- Thân trụ tròn côn cao 6m, D200/300mm, dày 6mm. Đế 550x30mm + gân tăng cường dày 12mm.
- Tay vươn tròn côn dài 8m, D80/180mm, dày 5mm. 2MB 300x300x20mm + gân trên dày 10mm.  
</t>
  </si>
  <si>
    <t xml:space="preserve">Trụ THGT cao 6,2m, vươn 6m:
- Thân trụ tròn côn 6,2m, D200/300mm, dày 5mm. Đế 550x30mm + gân tăng cường dày 12mm.
- Tay vươn dài 6m, D80/164mm, dày 5mm. 2 MB trên 300x20mm + gân trên dày 10mm. 
</t>
  </si>
  <si>
    <t xml:space="preserve">Bộ đèn cảnh báo giao thông chớp vàng loại tích hợp 1 bóng D300, sử dụng năng lượng mặt trời bao gồm:
- 1 giá đỡ pin năng lượng mặt trời.
- 1 Pin năng lượng mặt trời  22W.
- 1 Bình Accu GP 12V-7Ah.
- 1 Bộ điều khiển nạp điện.
- 1 mạch điều khiển chớp vàng.
- 1 Bộ đèn Led chớp vàng D300mm. 
</t>
  </si>
  <si>
    <t>Trụ tròn côn cao 3,4m, D80/118mm, dày 3mm. Đế 300x300x10mm + gân tăng cường dày 5mm</t>
  </si>
  <si>
    <t>Trụ tròn côn cao 4m, D120/190mm, dày 3mm. Đế 400x400x12mm + gân tăng cường dày 6mm + ống D49x500x3mm ở đầu trụ (tâm bullong 300x300mm).</t>
  </si>
  <si>
    <t>Trụ tròn côn cao 5m, D100/150mm, dày 3mm. Ống nối D90x500x3mm. Đế 375x375x10mm+ gân tăng cường dày 6mm. Cần đèn đơn cao 3m, vươn 1,5m, D49mm, dày 2,5mm + ống chụp D100x300x3mm + gân.</t>
  </si>
  <si>
    <t>Trụ tròn côn cao 5m, D100/150mm, dày 3mm. Ống nối D90x500x3mm. Đế 375x375x10mm+ gân tăng cường dày 6mm. Cần đèn đôi cao 3m, vươn 1,5m, D49mm, dày 2,5mm + 1 nhánh phụ D42x3mm, cao 1,5m, vươn 1m + ống chụp D100x300x3mm + gân.</t>
  </si>
  <si>
    <t xml:space="preserve">Trụ tròn côn cao 6m, D60/150mm, dày 3mm. Đế 365x365x10mm (tâm bullong 300x300mm). Cần đèn đơn cao 2m, vươn 1,5m, D60mm, dày 2mm + ống nối D49mm. </t>
  </si>
  <si>
    <t xml:space="preserve">Trụ tròn côn cao 8m, D60/191mm, dày 3mm. Đế 365x365x10mm (tâm bullong 300x300mm). Cần đèn đơn cao 2m, vươn 1,5m, D60mm, dày 2mm + ống nối D49mm.   </t>
  </si>
  <si>
    <t>Trụ tròn côn cao 8m, đường kính ngoài D88/173mm, dày 4mm. Ống nối D80x500x4mm. Đế 400x400x20mm + gân tăng cường dày 12mm. Cần đèn đơn kiểu: thân cần tròn côn cao 1m, D68/84mm, dày 3mm + D60x3mm, vươn 1,5m + tấm riềm trang trí dày 4mm + cầu Inox D100mm.</t>
  </si>
  <si>
    <t xml:space="preserve">Trụ tròn côn cao 8m, đường kính ngoài D88/173mm, dày 4mm. Ống nối D80x500x4mm. Đế 400x400x20mm + gân tăng cường dày 12mm. Cần đèn đôi kiểu: thân cần tròn côn cao 1m, D68/84mm, dày 3mm + D60x3mm, vươn 1,5m + tấm riềm trang trí dày 4mm + cầu Inox D100mm.  </t>
  </si>
  <si>
    <t>Trụ bát giác cao 3,8m, D120/160mm, dày 3mm. Đế 300x300x12mm + gân tăng cường dày 6mm.</t>
  </si>
  <si>
    <t>Trụ bát giác liền cần đơn cao 7m, vươn 1,5m, đường kính góc ngoài D58/148mm, dày 3mm. Đế 300x300x10mm + gân tăng cường dày 6mm (tâm bullong 240x240mm).</t>
  </si>
  <si>
    <t>Trụ bát giác cao 8m, vươn 1,5m, D56/165mm, dày 3mm. Đế 400x400x12mm + gân tăng cường dày 6mm.</t>
  </si>
  <si>
    <t>F. GẠCH: XÂY, ỐP, LÁT NỀN VỈA HÈ; CÁT, ĐÁ CÁC LOẠI</t>
  </si>
  <si>
    <t>F.3. CÔNG TY TNHH MTV THƯƠNG MẠI ĐỒNG TÂM</t>
  </si>
  <si>
    <t>Gạch ốp/lát</t>
  </si>
  <si>
    <t>Gạch ốp tường</t>
  </si>
  <si>
    <t xml:space="preserve">Gạch Ceramic mã số:
1020ROCK002, 1020ROCK004, 1020ROCK005, 1020ROCK006, 1020ROCK010, 1020ROCK011, 1020ROCK012, 1020ROCK013, 1020ROCK014, 1020ROCK015,  </t>
  </si>
  <si>
    <r>
      <t>VNĐ/m</t>
    </r>
    <r>
      <rPr>
        <vertAlign val="superscript"/>
        <sz val="11"/>
        <rFont val="Times New Roman"/>
        <family val="1"/>
      </rPr>
      <t>2</t>
    </r>
  </si>
  <si>
    <t>QCVN
16:2023/BXD</t>
  </si>
  <si>
    <t>100x200</t>
  </si>
  <si>
    <t>Đồng Tâm</t>
  </si>
  <si>
    <t>Vận chuyển đến chân công trình tại khu vực tỉnh Khánh Hòa</t>
  </si>
  <si>
    <t>Gạch Ceramic mã số:
2020MARINA001, 2020MARINA002, 2020MARINA004,
TL01, TL03</t>
  </si>
  <si>
    <t>200x200</t>
  </si>
  <si>
    <t>Gạch Ceramic  mã số:
2540CARARAS001</t>
  </si>
  <si>
    <t>250x400</t>
  </si>
  <si>
    <t>Gạch Ceramic mã số: 
25400</t>
  </si>
  <si>
    <t>Gạch Ceramic mã số:
3060AMBER001, 3060AMBER007, 
3060ROXY001, 3060ROXY003, 3060ROXY005,  
3060DELUXE001, 3060DELUXE002, 3060DELUXE003, 306DELUXE004, 3060DELUXE005, D3060DELUXE005, 3060DELUXE006, 3060DELUXE007, 
3060SNOW001,</t>
  </si>
  <si>
    <t>300x600</t>
  </si>
  <si>
    <t>Gạch Ceramic mã số : 
3060CARARAS001</t>
  </si>
  <si>
    <t>Gạch Ceramic mã số:
4080CLOUD005-H+</t>
  </si>
  <si>
    <t>400x800</t>
  </si>
  <si>
    <t>Gạch Ceramic mã số:
4080CLOUD001-H+, 4080CLOUD002-H+,
4080CLOUD003-H+, 4080CLOUD004-H+,</t>
  </si>
  <si>
    <t xml:space="preserve">Gạch Ceramic mã số:
4080ROXY001-H+, 4080SNOW001-H+, 
4080CARARAS001-H+, 
4080FAME001-H+, 4080FAME005-H+, 
4080REGAL014-H+, 4080REGAL017-H+,   </t>
  </si>
  <si>
    <t>Gạch ốp lát</t>
  </si>
  <si>
    <t>Gạch ốp lát Porcelain mã số: 
2020HOAMY001, 2020HOAMY002, 2020HOAMY004, 2020HOAMY006, 2020HOAMY007, 2020HOAMY009, 2020HOAMY010, 2020HOAMY011,</t>
  </si>
  <si>
    <t>Gạch ốp lát Porcelain mã số:
3060VAMCOTAY001, 3060VAMCOTAY002, 3060VAMCOTAY003, 3060VAMCOTAY004, 3060VAMCOTAY005, 3060VAMCOTAY006,
3060VAMCOTAY007,</t>
  </si>
  <si>
    <t>Gạch ốp lát Porcelain mã số:
3060HOANGLIENSON001, 3060HOANGLIENSON002, 3060HOANGLIENSON003, 3060HOANGLIENSON006, 3060HOANGLIENSON007, 3060HOANGLIENSON012, 3060HOANGLIENSON013, 3060HOANGLIENSON014,
3060HOANGLIENSON015, 
3060GECKO010, 3060GECKO012,</t>
  </si>
  <si>
    <t>Gạch ốp lát Porcelain mã số:
3060THACHDONG007-H+, 3060THACHDONG008-H+,
3060PHUQUY001, 3060PHUQUY004, 
3060SAHARA005, 3060SAHARA006, 3060SAHARA_008, 3060SAHARA009,  3060SAHARA0011, 3060SAHARA012</t>
  </si>
  <si>
    <t>Gạch ốp lát Porcelain mã số:
3060HOANGLIENSON004, 3060HOANGLIENSON005, 3060HOANGLIENSON006, 3060HOANGLIENSON008, 3060HOANGLIENSON009, 3060HOANGLIENSON010, 3060HOANGLIENSON011, 
3060GECKO011, 3060GECKO013, 3060GECKO014, 3060GECKO015, 3060GECKO016,</t>
  </si>
  <si>
    <t>Gạch ốp lát Porcelain mã số:
3060THACHDONG001-H+, 3060THACHDONG002-H+,
3060THACHDONG003-H+, 3060THACHDONG004-H+,
3060THACHDONG005-H+, 3060THACHDONG006-H+,
3060VICTORIA001, 3060VICTORIA002, 3060VICTORIA003, 3060VICTORIA004, 3060VICTORIA005, 3060VICTORIA006,
3060VICTORIA007, 3060VICTORIA008,</t>
  </si>
  <si>
    <t>Gạch ốp lát Porcelain mã số: 
1530DIAMOND001, 1530DIAMOND002, 1530DIAMOND003, 1530DIAMOND004, 1530DIAMOND005, 1530DIAMOND006, 1530DIAMOND007, 1530DIAMOND008, 1530DIAMOND009, 1530DIAMOND010,</t>
  </si>
  <si>
    <t>150x300</t>
  </si>
  <si>
    <t>Gạch ốp lát Porcelain mã số: 
3030GECKO001, 3030GECKO002, 3030GECKO005, 3030GECKO006, 3030GECKO07, 3030GECKO009, 3030GECKO010,</t>
  </si>
  <si>
    <t>300x300</t>
  </si>
  <si>
    <t>Gạch ốp lát Porcelain mã số:  
3030GECKO008, 3030GECKO011, 3030GECKO012,</t>
  </si>
  <si>
    <t>Gạch ốp lát Porcelain mã số:
4040DASONTRA001LA, COTTOLA, 
4040CLG002, 4040CLG001,</t>
  </si>
  <si>
    <t>400x400</t>
  </si>
  <si>
    <t>Gạch ốp lát Porcelain mã số:
DTD4040HOANGSA001LA</t>
  </si>
  <si>
    <t>Gạch ốp lát Porcelain mã số:
4040GECKO005, 4040GECKO006, 4040GECKO007, 4040GECKO008, 4040GECKO009, 
4040LYSON001, 4040LYSON002, 4040LYSON003, 4040LYSON004, 4040LYSON005, 4040LYSON006, 4040LYSON007, 4040LYSON008, 4040LYSON009, 4040LYSON010, 4040LYSON011,</t>
  </si>
  <si>
    <t>Gạch ốp lát Porcelain mã số:
2080BANYAN001-H+, 2080BANYAN002-H+, 
2080BANYAN003-H+, 2080BANYAN004-H+,
2080BANYAN005-H+</t>
  </si>
  <si>
    <t>Gạch ốp lát Porcelain mã số:
4080SAPA001-H+, 4080SAPA002-H+, 4080SAPA003-H+, 
4080SAPA004-H+,4080SAPA005-H+, 4080SAPA006-H+,</t>
  </si>
  <si>
    <t>200x800</t>
  </si>
  <si>
    <t xml:space="preserve">Gạch ốp lát Porcelain mã số:
4080SAPA007-H+, 4080SAPA008-H+, </t>
  </si>
  <si>
    <t>Gạch ốp lát Porcelain mã số:
4080GECKO002, 4080GECKO003, 4080GECKO004, 4080GECKO005,</t>
  </si>
  <si>
    <t>Gạch ốp lát Porcelain mã số:
6060TRANGAN001-FP, 6060TRANGAN002-FP, 6060TRANGAN003-FP, 6060TRANGAN004-FP, 6060TRANGAN005-FP, 6060TRANGAN006-FP, 
6060TRANGAN007-FP, 
6060VAMCODONG001-FP, 6060VAMCODONG002-FP, 6060VAMCODONG003-FP, 6060VAMCODONG004-FP, 6060VAMCODONG005-FP, 6060VAMCODONG006-FP,
6060VAMCOTAY001, 6060VAMCOTAY002, 6060VAMCOTAY003, 6060VAMCOTAY004, 6060VAMCOTAY005, 6060STONE005-FP</t>
  </si>
  <si>
    <t xml:space="preserve">Gạch ốp lát Porcelain mã số:
6060BINHTHUAN002, 6060BINHTHUAN005,
6060VENUS002, 6060TAMDAO002, </t>
  </si>
  <si>
    <t>600x600</t>
  </si>
  <si>
    <t>Gạch ốp lát Porcelain mã số:
6060BRIGHT001LA-FP</t>
  </si>
  <si>
    <t>Gạch ốp lát Porcelain mã số: 
6060PHARAON001-H+, 6060PHARAON006-H+,
6060PHARAON007-H+, 6060PHARAON008-H+, 
6060PHARAON009-H+,</t>
  </si>
  <si>
    <t xml:space="preserve">Gạch ốp lát Porcelain mã số: 
DTD6060CARARAS002-FP, 
6060HAIVAN003-FP, 6060HAIVAN004-FP, 
DTD6060TRUONGSON002-FP,  6060TRUONGSON003-FP, 6060TRUONGSON004-FP, 6060TRUONGSON005-FP, </t>
  </si>
  <si>
    <r>
      <t xml:space="preserve">Gạch ốp lát Porcelain mã số: 
6060DONGVAN001-FP-H+, 6060DONGVAN002-FP-H+, 6060DONGVAN003-FP-H+, 6060DONGVAN004-FP -H+,
</t>
    </r>
    <r>
      <rPr>
        <sz val="11"/>
        <color theme="1"/>
        <rFont val="Times New Roman"/>
        <family val="1"/>
      </rPr>
      <t>6060PHARAON002-H+, 6060PHARAON003-H+, 6060PHARAON010-H+, 6060PHARAON011-H+, 6060PHARAON012-H+,</t>
    </r>
  </si>
  <si>
    <t>Gạch ốp lát Porcelain mã số: 
6060SNOW001-FP, 6060HAIVAN005-FP,
DTD6060TRUONGSON001-FP</t>
  </si>
  <si>
    <t>Gạch ốp lát Porcelain mã số:
6060DB032</t>
  </si>
  <si>
    <t>Gạch ốp lát Porcelain mã số:
6060PHARAON004-H+, 6060PHARAON005-H+</t>
  </si>
  <si>
    <t>Gạch ốp lát Porcelain mã số:
 6060DB034, 6060DB038</t>
  </si>
  <si>
    <t>Gạch ốp lát Porcelain mã số:
6060DONGVAN005-FP-H+, 6060DONGVAN006-FP-H+, 
6060DONGVAN007-FP-H+</t>
  </si>
  <si>
    <t>Gạch ốp lát Porcelain mã số:
6060MARMOL005,</t>
  </si>
  <si>
    <t>Gạch ốp lát Porcelain mã số:
6060VICTORIA001, 6060VICTORIA002, 6060VICTORIA003, 6060VICTORIA004, 6060VICTORIA005, 6060VICTORIA006, 6060VICTORIA007, 6060VICTORIA008,</t>
  </si>
  <si>
    <t>Gạch ốp lát Porcelain mã số:
8080NAPOLEON003-H+, 8080NAPOLEON004-H+,
8080NAPOLEON009-H+, 8080NAPOLEON011-H+,
8080NAPOLEON014-H+, 
8080ROME002-H+, 8080ROME003-H+, 
8080ROME005-H+, 8080ROME006-H+, 
8080STONE004-FP-H+,</t>
  </si>
  <si>
    <t>Gạch ốp lát Porcelain mã số:
8080PHARAON001-H+, 8080PHARAON003-H+,
8080PHARAON006-H+,8080PHARAON007-H+,</t>
  </si>
  <si>
    <t xml:space="preserve">Gạch ốp lát Porcelain mã số:
8080CARARAS001-FP-H+, 8080CARARAS002-FP-H+, 8080CARARAS003-FP-H+, 
8080DONGVAN001-FP-H+, 8080DONGVAN002-FP-H+, 8080DONGVAN003-FP-H+,
8080FANSIPAN001-FP-H+, 8080FANSIPAN002-FP-H+, 8080FANSIPAN004-FP-H+, 8080FANSIPAN006-FP-H+, 8080FANSIPAN007-FP-H+, 
8080PHARAON002-H+, 8080PHARAON008-H+, 8080PHARAON009-H+, 8080PHARAON010-H+, 
8080STONE003-FP-H+, 8080STONE005-FP-H+, 
8080THUTHIEM001-FP-H+, 8080THUTHIEM002-FP-H+, 
8080TRUONGSON001-FP-H+, 8080TRUONGSON002-FP-H+, 
8080TRUONGSON003-FP-H+, 
8080SNOW001-FP-H+, </t>
  </si>
  <si>
    <t>800x800</t>
  </si>
  <si>
    <t>Gạch ốp lát Porcelain mã số:
8080THIENTHACH001-H+, 8080THIENTHACH002-H+, 8080THIENTHACH003-H+, 8080THIENTHACH004-H+, 8080THIENTHACH005-H+, 8080THIENTHACH006-H+, 
8080DB006, 8080DB100,</t>
  </si>
  <si>
    <t>Gạch ốp lát Porcelain  mã số:
8080FANSIPAN006-FP-H+</t>
  </si>
  <si>
    <t>Gạch ốp lát Porcelain  mã số: 
8080DONGVAN007-FP-H+, 8080DONGVAN008-FP-H+,
8080DONGVAN009-FP-H+, 8080DONGVAN010-FP-H+,</t>
  </si>
  <si>
    <t>Gạch ốp lát Porcelain  mã số: 
8080DB032</t>
  </si>
  <si>
    <t>Gạch ốp lát Porcelain  mã số:
8080PHARAON004-H+, 8080PHARAON005-H+</t>
  </si>
  <si>
    <t>Gạch ốp lát Porcelain  mã số: 
8080DONGVAN004-FP-H+, 8080DONGVAN005-FP-H+,
8080DONGVAN006-FP-H+</t>
  </si>
  <si>
    <t>Gạch ốp lát Porcelain mã số:
8080MARMOL005, 8080DB038</t>
  </si>
  <si>
    <t>Gạch ốp lát Porcelain mã số:
8080YALY003-FP-H+</t>
  </si>
  <si>
    <t>Gạch ốp lát Porcelain má số:
8080PLATINUM001, 8080PLATINUM003, 8080PLATINUM004</t>
  </si>
  <si>
    <t>Gạch ốp lát Porcelain mã số:
100DONGVAN001-FP-H+, 
100DONGVAN002-FP-H+,
100DONGVAN003-FP-H+, 
100DONGVAN008-FP-H+</t>
  </si>
  <si>
    <t>1000x1000</t>
  </si>
  <si>
    <t>Gạch ốp lát Porcelain mã số:
100DONGVAN006-FP-H+, 100DONGVAN007-FP-H+,</t>
  </si>
  <si>
    <t>Gạch ốp lát Porcelain mã số:
100DONGVAN004-FP-H+, 100DONGVAN005-FP-H+,</t>
  </si>
  <si>
    <t>Gạch ốp lát Porcelain mã số:
100MARMOL005, 100DB038</t>
  </si>
  <si>
    <t>Gạch ốp lát Porcelain mã số:
100VICTORIA005</t>
  </si>
  <si>
    <t>Gạch ốp lát Porcelain mã số:
20120BANYAN001-H+, 20120BANYAN002-H+, 
20120BANYAN003-H+, 20120BANYAN004-H+, 
20120BANYAN005-H+</t>
  </si>
  <si>
    <t>200x1200</t>
  </si>
  <si>
    <t>Gạch ốp lát Porcelain mã số:
60120SNOW001-FP-H+, 60120LANGBIANG001FP-H+, 
60120NILE001-H+, 60120NILE002-H+, 60120NILE004-H+, 60120NILE005-H+</t>
  </si>
  <si>
    <t>600x1200</t>
  </si>
  <si>
    <t>Gạch ốp lát Porcelain mã số:
60120LANGBIANG002FP-H+, 60120LANGBIANG003FP-H+,
60120LANGBIANG004FP-H+, 60120LANGBIANG008FP-H+,
60120NILE003-H+, 60120NILE006-H+, 
60120STONE003-FP-H+</t>
  </si>
  <si>
    <t>Gạch ốp lát Porcelain mã số:
60120STONE004-FP-H+,
60120LANGBIANG005FP-H+, 60120LANGBIANG006FP-H+,
60120LANGBIANG007FP-H+, 60120LANGBIANG009FP-H+</t>
  </si>
  <si>
    <t>Ngói tráng men</t>
  </si>
  <si>
    <t>Ngói lợp lớn Titan</t>
  </si>
  <si>
    <t>VNĐ/Viên</t>
  </si>
  <si>
    <t>QCVN 16:2023/BXD</t>
  </si>
  <si>
    <t>Ngói nóc Titan</t>
  </si>
  <si>
    <t>Ngói chạc ba Titan</t>
  </si>
  <si>
    <t>Ngói chạc tư Titan</t>
  </si>
  <si>
    <t>Ngói chữ T Titan</t>
  </si>
  <si>
    <t>Ngói chặn cuối nóc Titan</t>
  </si>
  <si>
    <t>Ngói chặn cuối rìa Titan</t>
  </si>
  <si>
    <r>
      <t xml:space="preserve">Hệ thủy lực: Phụ kiện </t>
    </r>
    <r>
      <rPr>
        <sz val="11"/>
        <color rgb="FFFF0000"/>
        <rFont val="Times New Roman"/>
        <family val="1"/>
      </rPr>
      <t>SING</t>
    </r>
    <r>
      <rPr>
        <sz val="11"/>
        <rFont val="Times New Roman"/>
        <family val="1"/>
      </rPr>
      <t xml:space="preserve"> - Kính dán an toàn Sunglass dày 10,38 mm - Gioăng, nỉ</t>
    </r>
  </si>
  <si>
    <r>
      <t xml:space="preserve">Hệ 55 vát cạnh: Kính dán an toàn Sunglass dày 6,38 mm - Gioăng chèn hãng Đông Á - Phụ kiện </t>
    </r>
    <r>
      <rPr>
        <sz val="11"/>
        <color rgb="FF212121"/>
        <rFont val="Times New Roman"/>
        <family val="1"/>
      </rPr>
      <t>SING</t>
    </r>
  </si>
  <si>
    <t>B.2. CÔNG TY CỔ PHẦN L.Q JOTON</t>
  </si>
  <si>
    <t>Sơn</t>
  </si>
  <si>
    <t>Sơn giao thông lót</t>
  </si>
  <si>
    <t>TCVN 2102:2008</t>
  </si>
  <si>
    <t>04 kg/ lon
18 kg/thùng</t>
  </si>
  <si>
    <t>L.Q JOTON</t>
  </si>
  <si>
    <t>Khối lượng cung cấp: theo yêu cầu của bên mua.
Điều kiện giao hàng: thanh toán trước khi giao hàng</t>
  </si>
  <si>
    <t>Phương tiện vận chuyển: xe tải.
Đã bao gồm chi phí vận chuyển trên địa
bàn tỉnh Khánh Hòa.</t>
  </si>
  <si>
    <t>Sơn giao thông trắng 20% hạt phản quang tiêu chuẩn TCVN (JFPT25)</t>
  </si>
  <si>
    <t>TCVN 8791:2011</t>
  </si>
  <si>
    <t>25 kg/bao</t>
  </si>
  <si>
    <t>Sơn giao thông vàng 20% hạt  phản quang tiêu chuẩn TCVN (JFPV25)</t>
  </si>
  <si>
    <t>25kg/bao</t>
  </si>
  <si>
    <t>Sơn giao thông trắng 30% hạt phản quang AASHTO (JAPT25)</t>
  </si>
  <si>
    <t>AASHTO</t>
  </si>
  <si>
    <t>Sơn giao thông vàng 30% hạt phản quang AASHTO (JAPV25)</t>
  </si>
  <si>
    <t>Sơn kẻ vạch đường, sơn lạnh (màu trắng, đen)
(JOWAY)</t>
  </si>
  <si>
    <t>TCVN 
8787-2011</t>
  </si>
  <si>
    <t>05 kg/lon
25 kg/thùng</t>
  </si>
  <si>
    <t>Sơn kẻ vạch đường, sơn lạnh (màu vàng, đỏ)
(JOWAY)</t>
  </si>
  <si>
    <t>TCVN 8787:2011</t>
  </si>
  <si>
    <t>05kg/lon
25kg/thùng</t>
  </si>
  <si>
    <t>Sơn clear phản quang (1 bộ gồm Clear : 3,9Kg và Hạt phản quang: 1.1Kg)</t>
  </si>
  <si>
    <t>05 kg/bộ</t>
  </si>
  <si>
    <t>Hạt phản quang</t>
  </si>
  <si>
    <t>BS 6088A</t>
  </si>
  <si>
    <t>Jothiner Joway</t>
  </si>
  <si>
    <t>05 lít/lon
01 lít/lon</t>
  </si>
  <si>
    <t>Sơn lót Epoxy gốc dầu</t>
  </si>
  <si>
    <t>QCVN 16:2019/BXD JIS K5551:2018</t>
  </si>
  <si>
    <t>04 kg/bộ
20 kg/bộ</t>
  </si>
  <si>
    <t>Sơn phủ Epoxy gốc dầu (TRONG NHÀ)</t>
  </si>
  <si>
    <t>QCVN 16:2019/BXD JIS K5659:2021</t>
  </si>
  <si>
    <t>Sơn lót Epoxy gốc nước</t>
  </si>
  <si>
    <t>QCVN 16:2019/BXD JIS K5663:2021</t>
  </si>
  <si>
    <t>Matis gốc nước</t>
  </si>
  <si>
    <t xml:space="preserve"> 20 kg/bộ</t>
  </si>
  <si>
    <t>Sơn phủ Epoxy gốc nước</t>
  </si>
  <si>
    <t>6,5 kg/bộ 
19,5 kg/bộ</t>
  </si>
  <si>
    <t xml:space="preserve"> Sơn phủ 
(LOTUS)</t>
  </si>
  <si>
    <t>thùng</t>
  </si>
  <si>
    <t>QCVN 16:2019/BXD JIS K5663:2003</t>
  </si>
  <si>
    <t>18 lít/thùng</t>
  </si>
  <si>
    <t>Sơn lót
(PROS Dự Án)</t>
  </si>
  <si>
    <t>TCCS 06:2011/LQJT</t>
  </si>
  <si>
    <t>Bột trét 
(PASSION EXT)</t>
  </si>
  <si>
    <t>bao</t>
  </si>
  <si>
    <t>TCVN 7239:2014</t>
  </si>
  <si>
    <t>Sơn phủ
(PEACE)</t>
  </si>
  <si>
    <t>Sơn lót 
(PROSIN  Dự Án)</t>
  </si>
  <si>
    <t>Bột trét (PASSION INT)</t>
  </si>
  <si>
    <t>Bột trét nội thất
SP. FILLER Siêu trắng</t>
  </si>
  <si>
    <t>Bột trét ngoại thất
JOTON trắng</t>
  </si>
  <si>
    <t>Bột trét nội và ngoại thất
JOTON BEST COAT</t>
  </si>
  <si>
    <t>Keo dán gạch</t>
  </si>
  <si>
    <t>Bột chà ron</t>
  </si>
  <si>
    <t>hộp</t>
  </si>
  <si>
    <t>05 kg/hộp</t>
  </si>
  <si>
    <t xml:space="preserve">Sơn nước Nội Thất
SENIOR </t>
  </si>
  <si>
    <t>lon</t>
  </si>
  <si>
    <t>05 lít/lon</t>
  </si>
  <si>
    <t>Sơn nước Nội Thất EXFA</t>
  </si>
  <si>
    <t>SƠN nước ngoại thất FA NGOÀI CT</t>
  </si>
  <si>
    <t>01 lít/lon</t>
  </si>
  <si>
    <t>Sơn nước thoại thất JONY</t>
  </si>
  <si>
    <t>Sơn chất thấm gốc dầu</t>
  </si>
  <si>
    <t>06 lít/lon</t>
  </si>
  <si>
    <t>18,5 kg/thùng</t>
  </si>
  <si>
    <t>Sơn sắt mạ kẽm</t>
  </si>
  <si>
    <t>TCCS SD13-14:2020/LQJT</t>
  </si>
  <si>
    <t>03 lít/lon</t>
  </si>
  <si>
    <t>0,8 lít/lon</t>
  </si>
  <si>
    <t>0,45 lít/lon</t>
  </si>
  <si>
    <t>Phụ gia chống thấm và tác nhân kết nối JOTAD-02</t>
  </si>
  <si>
    <t>can</t>
  </si>
  <si>
    <t>TCCS PG 10-2024/LQJT.HD</t>
  </si>
  <si>
    <t>05 lít/can</t>
  </si>
  <si>
    <t>25 lít/can</t>
  </si>
  <si>
    <t>Vữa chống thấm hai thành phần JOMORTAR-CT</t>
  </si>
  <si>
    <t>TCCS: CT 01.2024-CNHD</t>
  </si>
  <si>
    <t>05kg/can</t>
  </si>
  <si>
    <t>20kg/bao</t>
  </si>
  <si>
    <t>Sơn lót kháng ấm JOTON JOCOAT-PRIMER</t>
  </si>
  <si>
    <t>TCCS: CT 03.2024-CNHD</t>
  </si>
  <si>
    <t>0.75 l/lon</t>
  </si>
  <si>
    <t>05l/lon</t>
  </si>
  <si>
    <t>Chất chống thấm hai thành phần JOTON JOCOAT</t>
  </si>
  <si>
    <t>bộ</t>
  </si>
  <si>
    <t>TCCS: CT 02.2024-CNHD</t>
  </si>
  <si>
    <t>04 kg/bộ</t>
  </si>
  <si>
    <t>20kg/bộ</t>
  </si>
  <si>
    <t>Keo chống thấm dạng trương nở PU FOAM</t>
  </si>
  <si>
    <t>TCCS: CT 04.2024-CNHD</t>
  </si>
  <si>
    <t>05 l/lon</t>
  </si>
  <si>
    <t>18 l/can</t>
  </si>
  <si>
    <t>C. BÊ TÔNG NHỰA, BÊ TÔNG THƯƠNG PHẨM VÀ SẢN PHẨM TƯƠNG TỰ</t>
  </si>
  <si>
    <t>C.1. CÔNG TY CỔ PHẦN KHOA HỌC CÔNG NGHỆ VIỆT NAM</t>
  </si>
  <si>
    <t>A.4. CHI NHÁNH CÔNG TY CỔ PHẦN DÂY VÀ CÁP ĐIỆN THƯỢNG ĐÌNH TẠI DAKLAK</t>
  </si>
  <si>
    <t xml:space="preserve">Cáp Đồng, Cáp Nhôm Cadi-sun </t>
  </si>
  <si>
    <t>đ/m</t>
  </si>
  <si>
    <t>TCVN AS/NZS5000.1:2005</t>
  </si>
  <si>
    <t>CV 1.5(7/0,52) 0,6/1KV</t>
  </si>
  <si>
    <t>TCVN AS/NZS5000.1:2006</t>
  </si>
  <si>
    <t>CV 2.5(7/0,67) 0,6/1KV</t>
  </si>
  <si>
    <t>TCVN AS/NZS5000.1:2007</t>
  </si>
  <si>
    <t>CV 4.0(7/0,85) 0,6/1KV</t>
  </si>
  <si>
    <t>TCVN AS/NZS5000.1:2008</t>
  </si>
  <si>
    <t>CV 6.0(7/1,04) 0,6/1KV</t>
  </si>
  <si>
    <t>TCVN AS/NZS5000.1:2009</t>
  </si>
  <si>
    <t>CV 10.0(7/1,36) 0,6/1KV</t>
  </si>
  <si>
    <t>TCVN AS/NZS5000.1:2011</t>
  </si>
  <si>
    <t>CV 1x16 (7/1,71) 0,6/1KV</t>
  </si>
  <si>
    <t>TCVN AS/NZS5000.1:2012</t>
  </si>
  <si>
    <t>CV 1x25 (7/2,14) 0,6/1KV</t>
  </si>
  <si>
    <t>TCVN AS/NZS5000.1:2013</t>
  </si>
  <si>
    <t>CV 1x35 (7/2,52) 0,6/1KV</t>
  </si>
  <si>
    <t>TCVN AS/NZS5000.1:2014</t>
  </si>
  <si>
    <t>CV 1x50 (19/1,83) 0,6/1KV</t>
  </si>
  <si>
    <t>TCVN AS/NZS5000.1:2015</t>
  </si>
  <si>
    <t xml:space="preserve">CV 1x70 (19/2,14) 0,6/1KV </t>
  </si>
  <si>
    <t>TCVN AS/NZS5000.1:2016</t>
  </si>
  <si>
    <t>CV 1x95 (19/2,52)  0,6/1KV</t>
  </si>
  <si>
    <t>TCVN AS/NZS5000.1:2017</t>
  </si>
  <si>
    <t>CV 1x120 (37/2,02) 0,6/1KV</t>
  </si>
  <si>
    <t>TCVN AS/NZS5000.1:2018</t>
  </si>
  <si>
    <t>CV 1x150 (37/2,26) 0,6/1KV</t>
  </si>
  <si>
    <t>TCVN AS/NZS5000.1:2019</t>
  </si>
  <si>
    <t>CV 1x185 (37/2,51) 0,6/1KV</t>
  </si>
  <si>
    <t>TCVN AS/NZS5000.1:2020</t>
  </si>
  <si>
    <t>CV 1x240 (37/2,84) 0,6/1KV</t>
  </si>
  <si>
    <t>TCVN AS/NZS5000.1:2021</t>
  </si>
  <si>
    <t>CV 1x300 (37/3,15) 0,6/1KV</t>
  </si>
  <si>
    <t>TCVN AS/NZS5000.1:2022</t>
  </si>
  <si>
    <t>CV 1x400 (37/3,15) 0,6/1KV</t>
  </si>
  <si>
    <t>TCVN AS/NZS5000.1:2023</t>
  </si>
  <si>
    <t>CV 1x500 (37/3,15) 0,6/1KV</t>
  </si>
  <si>
    <t>TCVN AS/NZS5000.1:2024</t>
  </si>
  <si>
    <t>CV 1x630 (37/3,15) 0,6/1KV</t>
  </si>
  <si>
    <t>TCVN AS/NZS5000.1:2025</t>
  </si>
  <si>
    <t>CV 1x800 (37/3,15) 0,6/1KV</t>
  </si>
  <si>
    <t xml:space="preserve">Vật tư ngành điện </t>
  </si>
  <si>
    <t>Công Ty CP Dây và Cáp Điện Thượng Đình</t>
  </si>
  <si>
    <t xml:space="preserve">tùy điều kiện </t>
  </si>
  <si>
    <t>tùy thuộc ĐK</t>
  </si>
  <si>
    <t xml:space="preserve">TCVN6610-5:2000  </t>
  </si>
  <si>
    <t>VCTFK 2x0.75 (40/0,18) 300/500V</t>
  </si>
  <si>
    <t>TCVN6610-5:2001</t>
  </si>
  <si>
    <t>VCTFK 2x1.0 (40/0,18) 300/500V</t>
  </si>
  <si>
    <t>TCVN6610-5:2002</t>
  </si>
  <si>
    <t>VCTFK 2x1.5 (48/0,20) 300/50V</t>
  </si>
  <si>
    <t>TCVN6610-5:2003</t>
  </si>
  <si>
    <t>VCTFK 2x2.5 (50/0,20  300/500V</t>
  </si>
  <si>
    <t>TCVN6610-5:2004</t>
  </si>
  <si>
    <t>VCTFK 2x4.0 (50/0,32) 300/500V</t>
  </si>
  <si>
    <t>TCVN6610-5:2005</t>
  </si>
  <si>
    <t>VCTFK 2x6.0 (75/0,32) 300/500V</t>
  </si>
  <si>
    <t xml:space="preserve"> TCVN 6610-5/ IEC 60227-5</t>
  </si>
  <si>
    <t>VCTF 3x0.75 300/500V</t>
  </si>
  <si>
    <t>VCTF 3x1.0-300/500V</t>
  </si>
  <si>
    <t>VCTF 3x1.5-300/500V</t>
  </si>
  <si>
    <t xml:space="preserve"> TCVN 6610-5/ 
IEC 60227-5</t>
  </si>
  <si>
    <t>VCTF 3x2.5-300/500V</t>
  </si>
  <si>
    <t xml:space="preserve"> TCVN 6610-5/ 
IEC 60227-6</t>
  </si>
  <si>
    <t>VCTF 3x4.0-300/500V</t>
  </si>
  <si>
    <t xml:space="preserve"> TCVN 6610-5/ 
IEC 60227-7</t>
  </si>
  <si>
    <t>VCTF 3x6.0-300/500V</t>
  </si>
  <si>
    <t>AS/NZS 5000.1:2005</t>
  </si>
  <si>
    <t>AV 1x16 (V-75)</t>
  </si>
  <si>
    <t>AV 1x25 (V-75)</t>
  </si>
  <si>
    <t>AV 1x35 (V-75)</t>
  </si>
  <si>
    <t>AV 1x50 (V-75)</t>
  </si>
  <si>
    <t>AV 1x70 (V-75)</t>
  </si>
  <si>
    <t>AV 1x95 (V-75)</t>
  </si>
  <si>
    <t>AV 1x120 (V-75)</t>
  </si>
  <si>
    <t>AV 1x150 (V-75)</t>
  </si>
  <si>
    <t>AV 1x185 (V-75)</t>
  </si>
  <si>
    <t>AV 1x240 (V-75)</t>
  </si>
  <si>
    <t>AV 1x300 (V-75)</t>
  </si>
  <si>
    <t>AV 1x400 (V-75)</t>
  </si>
  <si>
    <t>AV 1x500 (V-75)</t>
  </si>
  <si>
    <t xml:space="preserve"> TCVN 6447:2011</t>
  </si>
  <si>
    <t xml:space="preserve">ABC 2x16mm2 </t>
  </si>
  <si>
    <t xml:space="preserve"> TCVN 6447:2012</t>
  </si>
  <si>
    <t xml:space="preserve">ABC 2x25m2 </t>
  </si>
  <si>
    <t xml:space="preserve"> TCVN 6447:2013</t>
  </si>
  <si>
    <t xml:space="preserve">ABC 2x35mm2 </t>
  </si>
  <si>
    <t xml:space="preserve"> TCVN 6447:2014</t>
  </si>
  <si>
    <t xml:space="preserve">ABC 2x50mm2 </t>
  </si>
  <si>
    <t xml:space="preserve"> TCVN 6447:2015</t>
  </si>
  <si>
    <t xml:space="preserve">ABC 2x70mm2 </t>
  </si>
  <si>
    <t xml:space="preserve"> TCVN 6447:2016</t>
  </si>
  <si>
    <t xml:space="preserve">ABC 2x95mm2 </t>
  </si>
  <si>
    <t xml:space="preserve"> TCVN 6447:2017</t>
  </si>
  <si>
    <t xml:space="preserve">ABC 2x120mm2 </t>
  </si>
  <si>
    <t xml:space="preserve"> TCVN 6447:2018</t>
  </si>
  <si>
    <t>ABC 2x150mm2</t>
  </si>
  <si>
    <t xml:space="preserve"> TCVN 6447:2019</t>
  </si>
  <si>
    <t>ABC 2x185mm2</t>
  </si>
  <si>
    <t xml:space="preserve"> TCVN 6447:2020</t>
  </si>
  <si>
    <t>ABC 2x240mm2</t>
  </si>
  <si>
    <t xml:space="preserve"> TCVN 6447:2021</t>
  </si>
  <si>
    <t>ABC 3x16</t>
  </si>
  <si>
    <t xml:space="preserve"> TCVN 6447:2022</t>
  </si>
  <si>
    <t>ABC 3x25</t>
  </si>
  <si>
    <t xml:space="preserve"> TCVN 6447:2023</t>
  </si>
  <si>
    <t>ABC 3x35</t>
  </si>
  <si>
    <t xml:space="preserve"> TCVN 6447:2024</t>
  </si>
  <si>
    <t>ABC 3x50</t>
  </si>
  <si>
    <t xml:space="preserve"> TCVN 6447:2025</t>
  </si>
  <si>
    <t>ABC 3x70</t>
  </si>
  <si>
    <t xml:space="preserve"> TCVN 6447:2026</t>
  </si>
  <si>
    <t>ABC 3x95</t>
  </si>
  <si>
    <t xml:space="preserve"> TCVN 6447:2027</t>
  </si>
  <si>
    <t>ABC 3x120</t>
  </si>
  <si>
    <t xml:space="preserve"> TCVN 6447:2028</t>
  </si>
  <si>
    <t>ABC 3x150</t>
  </si>
  <si>
    <t xml:space="preserve"> TCVN 6447:2029</t>
  </si>
  <si>
    <t>ABC 3x185</t>
  </si>
  <si>
    <t xml:space="preserve"> TCVN 6447:2030</t>
  </si>
  <si>
    <t>ABC 3x240</t>
  </si>
  <si>
    <t xml:space="preserve"> TCVN 6447:2031</t>
  </si>
  <si>
    <t>ABC 4x16</t>
  </si>
  <si>
    <t xml:space="preserve"> TCVN 6447:2032</t>
  </si>
  <si>
    <t>ABC 4x25</t>
  </si>
  <si>
    <t xml:space="preserve"> TCVN 6447:2033</t>
  </si>
  <si>
    <t>ABC 4x35</t>
  </si>
  <si>
    <t xml:space="preserve"> TCVN 6447:2034</t>
  </si>
  <si>
    <t>ABC 4x50</t>
  </si>
  <si>
    <t xml:space="preserve"> TCVN 6447:2035</t>
  </si>
  <si>
    <t>ABC 4x70</t>
  </si>
  <si>
    <t xml:space="preserve"> TCVN 6447:2036</t>
  </si>
  <si>
    <t>ABC 4x95</t>
  </si>
  <si>
    <t xml:space="preserve"> TCVN 6447:2037</t>
  </si>
  <si>
    <t>ABC 4x120</t>
  </si>
  <si>
    <t xml:space="preserve"> TCVN 6447:2038</t>
  </si>
  <si>
    <t>ABC 4x150</t>
  </si>
  <si>
    <t xml:space="preserve"> TCVN 6447:2039</t>
  </si>
  <si>
    <t>ABC 4x185</t>
  </si>
  <si>
    <t xml:space="preserve"> TCVN 6447:2040</t>
  </si>
  <si>
    <t>ABC 4x240</t>
  </si>
  <si>
    <t xml:space="preserve"> TCVN 5935-1/ IEC 60502-1</t>
  </si>
  <si>
    <t>CXV 1x6</t>
  </si>
  <si>
    <t xml:space="preserve"> TCVN 5935-1/ IEC 60502-2</t>
  </si>
  <si>
    <t>CXV 1x10</t>
  </si>
  <si>
    <t xml:space="preserve"> TCVN 5935-1/ IEC 60502-3</t>
  </si>
  <si>
    <t>CXV 1x16</t>
  </si>
  <si>
    <t xml:space="preserve"> TCVN 5935-1/ IEC 60502-4</t>
  </si>
  <si>
    <t>CXV 1x25</t>
  </si>
  <si>
    <t xml:space="preserve"> TCVN 5935-1/ IEC 60502-5</t>
  </si>
  <si>
    <t>CXV 1x35</t>
  </si>
  <si>
    <t xml:space="preserve"> TCVN 5935-1/ IEC 60502-6</t>
  </si>
  <si>
    <t>CXV 1x50</t>
  </si>
  <si>
    <t xml:space="preserve"> TCVN 5935-1/ IEC 60502-7</t>
  </si>
  <si>
    <t>CXV 1x70</t>
  </si>
  <si>
    <t xml:space="preserve"> TCVN 5935-1/ IEC 60502-8</t>
  </si>
  <si>
    <t>CXV 1x95</t>
  </si>
  <si>
    <t xml:space="preserve"> TCVN 5935-1/ IEC 60502-9</t>
  </si>
  <si>
    <t>CXV 1x120</t>
  </si>
  <si>
    <t xml:space="preserve"> TCVN 5935-1/ IEC 60502-10</t>
  </si>
  <si>
    <t>CXV 1x150</t>
  </si>
  <si>
    <t xml:space="preserve"> TCVN 5935-1/ IEC 60502-11</t>
  </si>
  <si>
    <t>CXV 1x185</t>
  </si>
  <si>
    <t xml:space="preserve"> TCVN 5935-1/ IEC 60502-12</t>
  </si>
  <si>
    <t>CXV 1x240</t>
  </si>
  <si>
    <t xml:space="preserve"> TCVN 5935-1/ IEC 60502-13</t>
  </si>
  <si>
    <t>CXV 1x300</t>
  </si>
  <si>
    <t xml:space="preserve"> TCVN 5935-1/ IEC 60502-14</t>
  </si>
  <si>
    <t>CXV2x4mm2</t>
  </si>
  <si>
    <t xml:space="preserve"> TCVN 5935-1/ IEC 60502-15</t>
  </si>
  <si>
    <t>CXV2x6mm2</t>
  </si>
  <si>
    <t xml:space="preserve"> TCVN 5935-1/ IEC 60502-16</t>
  </si>
  <si>
    <t>CXV 2x10mm2</t>
  </si>
  <si>
    <t xml:space="preserve"> TCVN 5935-1/ IEC 60502-17</t>
  </si>
  <si>
    <t>CXV 2x16mm2</t>
  </si>
  <si>
    <t xml:space="preserve"> TCVN 5935-1/ IEC 60502-18</t>
  </si>
  <si>
    <t>CXV 2x25mm2</t>
  </si>
  <si>
    <t xml:space="preserve"> TCVN 5935-1/ IEC 60502-19</t>
  </si>
  <si>
    <t>CXV 4x16</t>
  </si>
  <si>
    <t xml:space="preserve"> TCVN 5935-1/ IEC 60502-20</t>
  </si>
  <si>
    <t>CXV 4x25</t>
  </si>
  <si>
    <t xml:space="preserve"> TCVN 5935-1/ IEC 60502-21</t>
  </si>
  <si>
    <t>CXV 4x35</t>
  </si>
  <si>
    <t xml:space="preserve"> TCVN 5935-1/ IEC 60502-22</t>
  </si>
  <si>
    <t>CXV 4x50</t>
  </si>
  <si>
    <t xml:space="preserve"> TCVN 5935-1/ IEC 60502-23</t>
  </si>
  <si>
    <t>CXV 4x70</t>
  </si>
  <si>
    <t xml:space="preserve"> TCVN 5935-1/ IEC 60502-24</t>
  </si>
  <si>
    <t>CXV 4x95</t>
  </si>
  <si>
    <t xml:space="preserve"> TCVN 5935-1/ IEC 60502-25</t>
  </si>
  <si>
    <t>CXV 4x120</t>
  </si>
  <si>
    <t xml:space="preserve"> TCVN 5935-1/ IEC 60502-26</t>
  </si>
  <si>
    <t>CXV 4x150</t>
  </si>
  <si>
    <t xml:space="preserve"> TCVN 5935-1/ IEC 60502-27</t>
  </si>
  <si>
    <t>CXV 4x185</t>
  </si>
  <si>
    <t xml:space="preserve"> TCVN 5935-1/ IEC 60502-28</t>
  </si>
  <si>
    <t>CXV 4x240</t>
  </si>
  <si>
    <t xml:space="preserve"> TCVN 5935-1/ IEC 60502-29</t>
  </si>
  <si>
    <t>CXV 4x300</t>
  </si>
  <si>
    <t xml:space="preserve"> TCVN 5935-1/ IEC 60502-30</t>
  </si>
  <si>
    <t>CXV 4x400</t>
  </si>
  <si>
    <t xml:space="preserve"> TCVN 5935-1/ IEC 60502-31</t>
  </si>
  <si>
    <t>CXV 3x16+1x10</t>
  </si>
  <si>
    <t xml:space="preserve"> TCVN 5935-1/ IEC 60502-32</t>
  </si>
  <si>
    <t>CXV 3x25+1x16</t>
  </si>
  <si>
    <t xml:space="preserve"> TCVN 5935-1/ IEC 60502-33</t>
  </si>
  <si>
    <t>CXV 3x35+1x16</t>
  </si>
  <si>
    <t xml:space="preserve"> TCVN 5935-1/ IEC 60502-34</t>
  </si>
  <si>
    <t>CXV 3x35+1x25</t>
  </si>
  <si>
    <t xml:space="preserve"> TCVN 5935-1/ IEC 60502-35</t>
  </si>
  <si>
    <t>CXV 3x50+1x25</t>
  </si>
  <si>
    <t xml:space="preserve"> TCVN 5935-1/ IEC 60502-36</t>
  </si>
  <si>
    <t>CXV 3x50+1x35</t>
  </si>
  <si>
    <t xml:space="preserve"> TCVN 5935-1/ IEC 60502-37</t>
  </si>
  <si>
    <t>CXV 3x70+1x35</t>
  </si>
  <si>
    <t xml:space="preserve"> TCVN 5935-1/ IEC 60502-38</t>
  </si>
  <si>
    <t>CXV 3x70+1x50</t>
  </si>
  <si>
    <t xml:space="preserve"> TCVN 5935-1/ IEC 60502-39</t>
  </si>
  <si>
    <t>CXV 3x95+1x50</t>
  </si>
  <si>
    <t xml:space="preserve"> TCVN 5935-1/ IEC 60502-40</t>
  </si>
  <si>
    <t>CXV 3x95+1x70</t>
  </si>
  <si>
    <t xml:space="preserve"> TCVN 5935-1/ IEC 60502-41</t>
  </si>
  <si>
    <t>CXV 3x120+1x70</t>
  </si>
  <si>
    <t xml:space="preserve"> TCVN 5935-1/ IEC 60502-42</t>
  </si>
  <si>
    <t>CXV 3x120+1x95</t>
  </si>
  <si>
    <t xml:space="preserve"> TCVN 5935-1/ IEC 60502-43</t>
  </si>
  <si>
    <t>CXV 3x150+1x70</t>
  </si>
  <si>
    <t xml:space="preserve"> TCVN 5935-1/ IEC 60502-44</t>
  </si>
  <si>
    <t>CXV 3x150+1x95</t>
  </si>
  <si>
    <t xml:space="preserve"> TCVN 5935-1/ IEC 60502-45</t>
  </si>
  <si>
    <t>CXV 3x150+1x120</t>
  </si>
  <si>
    <t xml:space="preserve"> TCVN 5935-1/ IEC 60502-46</t>
  </si>
  <si>
    <t>CXV 3x185+1x95</t>
  </si>
  <si>
    <t xml:space="preserve"> TCVN 5935-1/ IEC 60502-47</t>
  </si>
  <si>
    <t>CXV 3x185+1x120</t>
  </si>
  <si>
    <t xml:space="preserve"> TCVN 5935-1/ IEC 60502-48</t>
  </si>
  <si>
    <t>CXV 3x185+1x150</t>
  </si>
  <si>
    <t xml:space="preserve"> TCVN 5935-1/ IEC 60502-49</t>
  </si>
  <si>
    <t>CXV 3x240+1x120</t>
  </si>
  <si>
    <t xml:space="preserve"> TCVN 5935-1/ IEC 60502-50</t>
  </si>
  <si>
    <t>CXV 3x240+1x150</t>
  </si>
  <si>
    <t xml:space="preserve"> TCVN 5935-1/ IEC 60502-51</t>
  </si>
  <si>
    <t>CXV 3x240+1x185</t>
  </si>
  <si>
    <t xml:space="preserve"> TCVN 5935-1/ IEC 60502-52</t>
  </si>
  <si>
    <t>CXV 3x300+1x150</t>
  </si>
  <si>
    <t xml:space="preserve"> TCVN 5935-1/ IEC 60502-53</t>
  </si>
  <si>
    <t>CXV 3x300+1x185</t>
  </si>
  <si>
    <t xml:space="preserve"> TCVN 5935-1/ IEC 60502-54</t>
  </si>
  <si>
    <t>CVV 3x16+1x10</t>
  </si>
  <si>
    <t xml:space="preserve"> TCVN 5935-1/ IEC 60502-55</t>
  </si>
  <si>
    <t>CVV 3x25+1x16</t>
  </si>
  <si>
    <t xml:space="preserve"> TCVN 5935-1/ IEC 60502-56</t>
  </si>
  <si>
    <t>CVV 3x35+1x16</t>
  </si>
  <si>
    <t xml:space="preserve"> TCVN 5935-1/ IEC 60502-57</t>
  </si>
  <si>
    <t>CVV 3x35+1x25</t>
  </si>
  <si>
    <t xml:space="preserve"> TCVN 5935-1/ IEC 60502-58</t>
  </si>
  <si>
    <t>CVV 3x50+1x25</t>
  </si>
  <si>
    <t xml:space="preserve"> TCVN 5935-1/ IEC 60502-59</t>
  </si>
  <si>
    <t>CVV 3x50+1x35</t>
  </si>
  <si>
    <t xml:space="preserve"> TCVN 5935-1/ IEC 60502-60</t>
  </si>
  <si>
    <t>CVV 3x70+1x35</t>
  </si>
  <si>
    <t xml:space="preserve"> TCVN 5935-1/ IEC 60502-61</t>
  </si>
  <si>
    <t>CVV 3x70+1x50</t>
  </si>
  <si>
    <t xml:space="preserve"> TCVN 5935-1/ IEC 60502-62</t>
  </si>
  <si>
    <t>CVV 3x95+1x50</t>
  </si>
  <si>
    <t xml:space="preserve"> TCVN 5935-1/ IEC 60502-63</t>
  </si>
  <si>
    <t>CVV 3x95+1x70</t>
  </si>
  <si>
    <t xml:space="preserve"> TCVN 5935-1/ IEC 60502-64</t>
  </si>
  <si>
    <t>CVV 3x120+1x70</t>
  </si>
  <si>
    <t xml:space="preserve"> TCVN 5935-1/ IEC 60502-65</t>
  </si>
  <si>
    <t>DSTA 2x6</t>
  </si>
  <si>
    <t xml:space="preserve"> TCVN 5935-1/ IEC 60502-66</t>
  </si>
  <si>
    <t>DSTA 2x10</t>
  </si>
  <si>
    <t xml:space="preserve"> TCVN 5935-1/ IEC 60502-67</t>
  </si>
  <si>
    <t>DSTA 2x16</t>
  </si>
  <si>
    <t xml:space="preserve"> TCVN 5935-1/ IEC 60502-68</t>
  </si>
  <si>
    <t>DSTA 2x25</t>
  </si>
  <si>
    <t xml:space="preserve"> TCVN 5935-1/ IEC 60502-69</t>
  </si>
  <si>
    <t>DSTA 2x35</t>
  </si>
  <si>
    <t xml:space="preserve"> TCVN 5935-1/ IEC 60502-70</t>
  </si>
  <si>
    <t>DSTA 2x50</t>
  </si>
  <si>
    <t xml:space="preserve"> TCVN 5935-1/ IEC 60502-71</t>
  </si>
  <si>
    <t>DSTA 2x70</t>
  </si>
  <si>
    <t xml:space="preserve"> TCVN 5935-1/ IEC 60502-72</t>
  </si>
  <si>
    <t>DSTA 2x95</t>
  </si>
  <si>
    <t xml:space="preserve"> TCVN 5935-1/ IEC 60502-73</t>
  </si>
  <si>
    <t>DSTA 2x120</t>
  </si>
  <si>
    <t xml:space="preserve"> TCVN 5935-1/ IEC 60502-74</t>
  </si>
  <si>
    <t>DSTA 2x150</t>
  </si>
  <si>
    <t xml:space="preserve"> TCVN 5935-1/ IEC 60502-75</t>
  </si>
  <si>
    <t>DSTA 4x6</t>
  </si>
  <si>
    <t xml:space="preserve"> TCVN 5935-1/ IEC 60502-76</t>
  </si>
  <si>
    <t>DSTA 4x10</t>
  </si>
  <si>
    <t xml:space="preserve"> TCVN 5935-1/ IEC 60502-77</t>
  </si>
  <si>
    <t>DSTA 4x16</t>
  </si>
  <si>
    <t xml:space="preserve"> TCVN 5935-1/ IEC 60502-78</t>
  </si>
  <si>
    <t>DSTA 4x25</t>
  </si>
  <si>
    <t xml:space="preserve"> TCVN 5935-1/ IEC 60502-79</t>
  </si>
  <si>
    <t>DSTA 4x35</t>
  </si>
  <si>
    <t xml:space="preserve"> TCVN 5935-1/ IEC 60502-80</t>
  </si>
  <si>
    <t>DSTA 4x50</t>
  </si>
  <si>
    <t xml:space="preserve"> TCVN 5935-1/ IEC 60502-81</t>
  </si>
  <si>
    <t>DSTA 4x70</t>
  </si>
  <si>
    <t xml:space="preserve"> TCVN 5935-1/ IEC 60502-82</t>
  </si>
  <si>
    <t>DSTA 4x95</t>
  </si>
  <si>
    <t xml:space="preserve"> TCVN 5935-1/ IEC 60502-83</t>
  </si>
  <si>
    <t>DSTA 4x120</t>
  </si>
  <si>
    <t xml:space="preserve"> TCVN 5935-1/ IEC 60502-84</t>
  </si>
  <si>
    <t>DSTA 4x150</t>
  </si>
  <si>
    <t xml:space="preserve"> TCVN 5935-1/ IEC 60502-85</t>
  </si>
  <si>
    <t>DSTA 4x185</t>
  </si>
  <si>
    <t xml:space="preserve"> TCVN 5935-1/ IEC 60502-86</t>
  </si>
  <si>
    <t>DSTA 4x240</t>
  </si>
  <si>
    <t xml:space="preserve"> TCVN 5935-1/ IEC 60502-87</t>
  </si>
  <si>
    <t>DSTA 3x35+1x16</t>
  </si>
  <si>
    <t xml:space="preserve"> TCVN 5935-1/ IEC 60502-88</t>
  </si>
  <si>
    <t>DSTA 3x35+1x25</t>
  </si>
  <si>
    <t xml:space="preserve"> TCVN 5935-1/ IEC 60502-89</t>
  </si>
  <si>
    <t>DSTA 3x50+1x25</t>
  </si>
  <si>
    <t xml:space="preserve"> TCVN 5935-1/ IEC 60502-90</t>
  </si>
  <si>
    <t>DSTA 3x50+1x35</t>
  </si>
  <si>
    <t xml:space="preserve"> TCVN 5935-1/ IEC 60502-91</t>
  </si>
  <si>
    <t>DSTA 3x70+1x35</t>
  </si>
  <si>
    <t xml:space="preserve"> TCVN 5935-1/ IEC 60502-92</t>
  </si>
  <si>
    <t>DSTA 3x70+1x50</t>
  </si>
  <si>
    <t xml:space="preserve"> TCVN 5935-1/ IEC 60502-93</t>
  </si>
  <si>
    <t>DSTA 3x95+1x50</t>
  </si>
  <si>
    <t xml:space="preserve"> TCVN 5935-1/ IEC 60502-94</t>
  </si>
  <si>
    <t>DSTA 3x95+1x70</t>
  </si>
  <si>
    <t xml:space="preserve"> TCVN 5935-1/ IEC 60502-95</t>
  </si>
  <si>
    <t>DSTA 3x120+1x70</t>
  </si>
  <si>
    <t xml:space="preserve"> TCVN 5935-1/ IEC 60502-96</t>
  </si>
  <si>
    <t>DSTA 3x120+1x95</t>
  </si>
  <si>
    <t xml:space="preserve"> TCVN 5935-1/ IEC 60502-97</t>
  </si>
  <si>
    <t>DSTA 3x150+1x70</t>
  </si>
  <si>
    <t xml:space="preserve"> TCVN 5935-1/ IEC 60502-98</t>
  </si>
  <si>
    <t>DSTA 3x150+1x95</t>
  </si>
  <si>
    <t xml:space="preserve"> TCVN 5935-1/ IEC 60502-99</t>
  </si>
  <si>
    <t>DSTA 3x150+1x120</t>
  </si>
  <si>
    <t xml:space="preserve"> TCVN 5935-1/ IEC 60502-100</t>
  </si>
  <si>
    <t>DSTA 3x185+1x95</t>
  </si>
  <si>
    <t xml:space="preserve"> TCVN 5935-1/ IEC 60502-101</t>
  </si>
  <si>
    <t>DSTA 3x185+1x120</t>
  </si>
  <si>
    <t xml:space="preserve"> TCVN 5935-1/ IEC 60502-102</t>
  </si>
  <si>
    <t>DSTA 3x185+1x150</t>
  </si>
  <si>
    <t xml:space="preserve"> TCVN 5935-1/ IEC 60502-103</t>
  </si>
  <si>
    <t>DSTA 3x240+1x120</t>
  </si>
  <si>
    <t xml:space="preserve"> TCVN 5935-1/ IEC 60502-104</t>
  </si>
  <si>
    <t>DSTA 3x240+1x150</t>
  </si>
  <si>
    <t xml:space="preserve"> TCVN 5935-1/ IEC 60502-105</t>
  </si>
  <si>
    <t>DSTA 3x240+1x185</t>
  </si>
  <si>
    <t xml:space="preserve"> TCVN 5935-1/ IEC 60502-106</t>
  </si>
  <si>
    <t>DSTA 3x300+1x150</t>
  </si>
  <si>
    <t xml:space="preserve"> TCVN 5935-1/ IEC 60502-107</t>
  </si>
  <si>
    <t>DSTA 3x300+1x185</t>
  </si>
  <si>
    <t xml:space="preserve"> TCVN 5935-1/ IEC 60502-108</t>
  </si>
  <si>
    <t>DSTA 3x300+1x240</t>
  </si>
  <si>
    <t>đ/kg</t>
  </si>
  <si>
    <t xml:space="preserve"> TCVN 5064 &amp; TCVN 6612</t>
  </si>
  <si>
    <t>CF 10</t>
  </si>
  <si>
    <t>CF 16</t>
  </si>
  <si>
    <t>CF 25</t>
  </si>
  <si>
    <t>CF 35</t>
  </si>
  <si>
    <t>CF 50</t>
  </si>
  <si>
    <t>CF 70</t>
  </si>
  <si>
    <t>CF 95</t>
  </si>
  <si>
    <t>CF 120</t>
  </si>
  <si>
    <t xml:space="preserve">  TCVN 5064:1994/S§1:1995</t>
  </si>
  <si>
    <t>As 50/8.0</t>
  </si>
  <si>
    <t>As 70/11</t>
  </si>
  <si>
    <t>As 95/16</t>
  </si>
  <si>
    <t>As 120/19</t>
  </si>
  <si>
    <t>As 150/19</t>
  </si>
  <si>
    <t>As 150/24</t>
  </si>
  <si>
    <t xml:space="preserve">   TCVN 5935-2/ IEC 60502-2</t>
  </si>
  <si>
    <t>AsX 50/8.0-3.5</t>
  </si>
  <si>
    <t xml:space="preserve">   TCVN 5935-2/ IEC 60502-3</t>
  </si>
  <si>
    <t>AsX 70/11-3.5</t>
  </si>
  <si>
    <t xml:space="preserve">   TCVN 5935-2/ IEC 60502-4</t>
  </si>
  <si>
    <t>AsX 95/16-3.5</t>
  </si>
  <si>
    <t xml:space="preserve">   TCVN 5935-2/ IEC 60502-5</t>
  </si>
  <si>
    <t>AsX 120/19-3.5</t>
  </si>
  <si>
    <t xml:space="preserve">   TCVN 5935-2/ IEC 60502-6</t>
  </si>
  <si>
    <t>AsX 120/27-3.5</t>
  </si>
  <si>
    <t xml:space="preserve">   TCVN 5935-2/ IEC 60502-7</t>
  </si>
  <si>
    <t>AsX 150/19-3.5</t>
  </si>
  <si>
    <t xml:space="preserve">   TCVN 5935-2/ IEC 60502-8</t>
  </si>
  <si>
    <t>AsX 150/24-3.5</t>
  </si>
  <si>
    <t xml:space="preserve">   TCVN 5935-2/ IEC 60502-9</t>
  </si>
  <si>
    <t>AsX 150/34-3.5</t>
  </si>
  <si>
    <t xml:space="preserve">   TCVN 5935-2/ IEC 60502-10</t>
  </si>
  <si>
    <t>AsX 185/24-3.5</t>
  </si>
  <si>
    <t>TCVN 5935-2/ IEC 60502-2</t>
  </si>
  <si>
    <t>CXV/CWS-W 1x35-24kV</t>
  </si>
  <si>
    <t>TCVN 5935-2/ IEC 60502-3</t>
  </si>
  <si>
    <t>CXV/CWS-W 1x50-24kV</t>
  </si>
  <si>
    <t>TCVN 5935-2/ IEC 60502-4</t>
  </si>
  <si>
    <t>CXV/CWS-W 1x70-24kV</t>
  </si>
  <si>
    <t>TCVN 5935-2/ IEC 60502-5</t>
  </si>
  <si>
    <t>CXV/CWS-W 1x95-24kV</t>
  </si>
  <si>
    <t>TCVN 5935-2/ IEC 60502-6</t>
  </si>
  <si>
    <t>CXV/CWS-W 1x120-24kV</t>
  </si>
  <si>
    <t>TCVN 5935-2/ IEC 60502-7</t>
  </si>
  <si>
    <t>CXV/CWS-W 1x150-24kV</t>
  </si>
  <si>
    <t>TCVN 5935-2/ IEC 60502-8</t>
  </si>
  <si>
    <t>CXV/CWS-W 1x185-24kV</t>
  </si>
  <si>
    <t>TCVN 5935-2/ IEC 60502-9</t>
  </si>
  <si>
    <t>CXV/CWS-W 1x240-24kV</t>
  </si>
  <si>
    <t>TCVN 5935-2/ IEC 60502-10</t>
  </si>
  <si>
    <t>CXV/CWS-W 1x300-24kV</t>
  </si>
  <si>
    <t>TCVN 5935-2/ IEC 60502-11</t>
  </si>
  <si>
    <t>CXV/CTS-W 3x35-24kV</t>
  </si>
  <si>
    <t>TCVN 5935-2/ IEC 60502-12</t>
  </si>
  <si>
    <t>CXV/CTS-W 3x50-24kV</t>
  </si>
  <si>
    <t>TCVN 5935-2/ IEC 60502-13</t>
  </si>
  <si>
    <t>CXV/CTS-W 3x70-24kV</t>
  </si>
  <si>
    <t>TCVN 5935-2/ IEC 60502-14</t>
  </si>
  <si>
    <t>CXV/CTS-W 3x95-24kV</t>
  </si>
  <si>
    <t>TCVN 5935-2/ IEC 60502-15</t>
  </si>
  <si>
    <t>CXV/CTS-W 3x120-24kV</t>
  </si>
  <si>
    <t>TCVN 5935-2/ IEC 60502-16</t>
  </si>
  <si>
    <t>CXV/CTS-W 3x150-24kV</t>
  </si>
  <si>
    <t>TCVN 5935-2/ IEC 60502-17</t>
  </si>
  <si>
    <t>CXV/CTS-W 3x185-24kV</t>
  </si>
  <si>
    <t>TCVN 5935-2/ 
IEC 60502-18</t>
  </si>
  <si>
    <t>CXV/CTS-W 3x240-24kV</t>
  </si>
  <si>
    <t>BẢNG CÔNG BỐ GIÁ VẬT LIỆU XÂY DỰNG THÁNG 01 và 02 NĂM 2025 TRÊN ĐỊA BÀN TỈNH KHÁNH HÒA
(Kèm theo Công bố số 264/CBGVL-SXD ngày 10/3/2025 của Sở Xây dựng Khánh Hòa)</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</si>
</sst>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3" formatCode="_-* #,##0.00\ _₫_-;\-* #,##0.00\ _₫_-;_-* &quot;-&quot;??\ _₫_-;_-@_-"/>
    <numFmt numFmtId="164" formatCode="_(* #,##0.00_);_(* \(#,##0.00\);_(* &quot;-&quot;??_);_(@_)"/>
    <numFmt numFmtId="165" formatCode="_-* #,##0.00_-;\-* #,##0.00_-;_-* &quot;-&quot;??_-;_-@_-"/>
    <numFmt numFmtId="166" formatCode="_(* #,##0_);_(* \(#,##0\);_(* &quot;-&quot;??_);_(@_)"/>
    <numFmt numFmtId="167" formatCode="_(* #,##0.0_);_(* \(#,##0.0\);_(* &quot;-&quot;?_);_(@_)"/>
    <numFmt numFmtId="168" formatCode="_-* #,##0\ _₫_-;\-* #,##0\ _₫_-;_-* &quot;-&quot;??\ _₫_-;_-@"/>
    <numFmt numFmtId="169" formatCode="_(* #,##0.0_);_(* \(#,##0.0\);_(* &quot;-&quot;??_);_(@_)"/>
    <numFmt numFmtId="170" formatCode="_(* #.##0.00_);_(* \(#.##0.00\);_(* &quot;-&quot;??_);_(@_)"/>
  </numFmts>
  <fonts count="41" x14ac:knownFonts="1">
    <font>
      <sz val="11"/>
      <color theme="1"/>
      <name val="Calibri"/>
      <family val="2"/>
      <charset val="163"/>
      <scheme val="minor"/>
    </font>
    <font>
      <b/>
      <sz val="14"/>
      <color theme="1"/>
      <name val="Times New Roman"/>
      <family val="1"/>
    </font>
    <font>
      <b/>
      <sz val="11"/>
      <color theme="1"/>
      <name val="Times New Roman"/>
      <family val="1"/>
    </font>
    <font>
      <sz val="11"/>
      <color rgb="FF000000"/>
      <name val="Times New Roman"/>
      <family val="1"/>
    </font>
    <font>
      <sz val="11"/>
      <color theme="1"/>
      <name val="Times New Roman"/>
      <family val="1"/>
    </font>
    <font>
      <i/>
      <sz val="11"/>
      <color theme="1"/>
      <name val="Times New Roman"/>
      <family val="1"/>
    </font>
    <font>
      <sz val="11"/>
      <name val="Times New Roman"/>
      <family val="1"/>
    </font>
    <font>
      <sz val="11"/>
      <color theme="1"/>
      <name val="Calibri"/>
      <family val="2"/>
      <charset val="163"/>
      <scheme val="minor"/>
    </font>
    <font>
      <sz val="12"/>
      <name val="Times New Roman"/>
      <family val="1"/>
    </font>
    <font>
      <b/>
      <sz val="11"/>
      <name val="Times New Roman"/>
      <family val="1"/>
    </font>
    <font>
      <sz val="11"/>
      <color theme="1"/>
      <name val="Calibri"/>
      <family val="2"/>
      <scheme val="minor"/>
    </font>
    <font>
      <sz val="10"/>
      <name val="Times New Roman"/>
      <family val="1"/>
    </font>
    <font>
      <sz val="9.5"/>
      <name val="Times New Roman"/>
      <family val="1"/>
    </font>
    <font>
      <u/>
      <sz val="11"/>
      <name val="Times New Roman"/>
      <family val="1"/>
    </font>
    <font>
      <sz val="10"/>
      <name val="Arial"/>
      <family val="2"/>
    </font>
    <font>
      <b/>
      <sz val="9.5"/>
      <name val="Times New Roman"/>
      <family val="1"/>
    </font>
    <font>
      <u/>
      <sz val="9.5"/>
      <name val="Times New Roman"/>
      <family val="1"/>
    </font>
    <font>
      <sz val="11"/>
      <name val="Calibri"/>
      <family val="2"/>
    </font>
    <font>
      <b/>
      <sz val="11"/>
      <color rgb="FF000000"/>
      <name val="Times New Roman"/>
      <family val="1"/>
    </font>
    <font>
      <sz val="11"/>
      <color theme="1"/>
      <name val="Times New Roman"/>
      <family val="1"/>
    </font>
    <font>
      <sz val="11"/>
      <name val="Times New Roman"/>
      <family val="1"/>
    </font>
    <font>
      <b/>
      <sz val="12"/>
      <name val="Times New Roman"/>
      <family val="1"/>
    </font>
    <font>
      <b/>
      <sz val="14"/>
      <name val="Times New Roman"/>
      <family val="1"/>
    </font>
    <font>
      <sz val="10"/>
      <color theme="1"/>
      <name val="Times New Roman"/>
      <family val="1"/>
    </font>
    <font>
      <sz val="10"/>
      <color rgb="FF000000"/>
      <name val="Times New Roman"/>
      <family val="1"/>
    </font>
    <font>
      <sz val="11"/>
      <color theme="1"/>
      <name val="Calibri"/>
      <family val="2"/>
    </font>
    <font>
      <sz val="9.5"/>
      <name val="Times New Roman"/>
      <family val="1"/>
      <charset val="163"/>
    </font>
    <font>
      <sz val="9.5"/>
      <color indexed="10"/>
      <name val="Times New Roman"/>
      <family val="1"/>
    </font>
    <font>
      <b/>
      <sz val="14"/>
      <color rgb="FFFF0000"/>
      <name val="Times New Roman"/>
      <family val="1"/>
    </font>
    <font>
      <sz val="10.45"/>
      <name val="Times New Roman"/>
      <family val="1"/>
    </font>
    <font>
      <sz val="11"/>
      <color indexed="8"/>
      <name val="Times New Roman"/>
      <family val="1"/>
    </font>
    <font>
      <sz val="11"/>
      <color rgb="FFFF0000"/>
      <name val="Times New Roman"/>
      <family val="1"/>
    </font>
    <font>
      <sz val="11"/>
      <color theme="1"/>
      <name val="VNI-Times"/>
    </font>
    <font>
      <sz val="10"/>
      <name val="Helv"/>
      <family val="2"/>
    </font>
    <font>
      <sz val="10"/>
      <color theme="1"/>
      <name val="Arial"/>
      <family val="2"/>
    </font>
    <font>
      <vertAlign val="superscript"/>
      <sz val="11"/>
      <name val="Times New Roman"/>
      <family val="1"/>
    </font>
    <font>
      <sz val="11"/>
      <color rgb="FF212121"/>
      <name val="Times New Roman"/>
      <family val="1"/>
    </font>
    <font>
      <sz val="11"/>
      <color theme="1"/>
      <name val="Times New Roman"/>
      <family val="1"/>
      <charset val="163"/>
    </font>
    <font>
      <sz val="11"/>
      <name val="Times New Roman"/>
      <family val="1"/>
      <charset val="163"/>
    </font>
    <font>
      <sz val="11"/>
      <color rgb="FF000000"/>
      <name val="Times New Roman"/>
      <family val="1"/>
      <charset val="163"/>
    </font>
    <font>
      <sz val="11"/>
      <name val=".VnArial"/>
      <family val="2"/>
    </font>
  </fonts>
  <fills count="8">
    <fill>
      <patternFill patternType="none"/>
    </fill>
    <fill>
      <patternFill patternType="gray125"/>
    </fill>
    <fill>
      <patternFill patternType="solid">
        <fgColor theme="4" tint="0.59999389629810485"/>
        <bgColor indexed="64"/>
      </patternFill>
    </fill>
    <fill>
      <patternFill patternType="solid">
        <fgColor theme="0"/>
        <bgColor indexed="64"/>
      </patternFill>
    </fill>
    <fill>
      <patternFill patternType="solid">
        <fgColor rgb="FFFFFF00"/>
        <bgColor indexed="64"/>
      </patternFill>
    </fill>
    <fill>
      <patternFill patternType="solid">
        <fgColor theme="4" tint="0.39997558519241921"/>
        <bgColor indexed="64"/>
      </patternFill>
    </fill>
    <fill>
      <patternFill patternType="solid">
        <fgColor theme="9" tint="0.79995117038483843"/>
        <bgColor indexed="64"/>
      </patternFill>
    </fill>
    <fill>
      <patternFill patternType="solid">
        <fgColor theme="0" tint="-0.14999847407452621"/>
        <bgColor indexed="64"/>
      </patternFill>
    </fill>
  </fills>
  <borders count="29">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right/>
      <top style="thin">
        <color auto="1"/>
      </top>
      <bottom/>
      <diagonal/>
    </border>
    <border>
      <left/>
      <right/>
      <top/>
      <bottom style="thin">
        <color auto="1"/>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style="thin">
        <color auto="1"/>
      </right>
      <top style="thin">
        <color rgb="FF000000"/>
      </top>
      <bottom/>
      <diagonal/>
    </border>
    <border>
      <left/>
      <right style="thin">
        <color auto="1"/>
      </right>
      <top/>
      <bottom/>
      <diagonal/>
    </border>
    <border>
      <left style="thin">
        <color rgb="FF000000"/>
      </left>
      <right style="thin">
        <color auto="1"/>
      </right>
      <top style="thin">
        <color auto="1"/>
      </top>
      <bottom/>
      <diagonal/>
    </border>
    <border>
      <left style="thin">
        <color rgb="FF000000"/>
      </left>
      <right style="thin">
        <color auto="1"/>
      </right>
      <top/>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style="thin">
        <color rgb="FF000000"/>
      </top>
      <bottom style="thin">
        <color rgb="FF000000"/>
      </bottom>
      <diagonal/>
    </border>
    <border>
      <left style="thin">
        <color rgb="FF000000"/>
      </left>
      <right/>
      <top style="thin">
        <color auto="1"/>
      </top>
      <bottom style="thin">
        <color rgb="FF000000"/>
      </bottom>
      <diagonal/>
    </border>
    <border>
      <left/>
      <right style="thin">
        <color rgb="FF000000"/>
      </right>
      <top style="thin">
        <color auto="1"/>
      </top>
      <bottom style="thin">
        <color rgb="FF000000"/>
      </bottom>
      <diagonal/>
    </border>
    <border>
      <left style="thin">
        <color auto="1"/>
      </left>
      <right/>
      <top/>
      <bottom/>
      <diagonal/>
    </border>
  </borders>
  <cellStyleXfs count="13">
    <xf numFmtId="0" fontId="0" fillId="0" borderId="0"/>
    <xf numFmtId="165" fontId="7" fillId="0" borderId="0" applyFont="0" applyFill="0" applyBorder="0" applyAlignment="0" applyProtection="0"/>
    <xf numFmtId="9" fontId="7" fillId="0" borderId="0" applyFont="0" applyFill="0" applyBorder="0" applyAlignment="0" applyProtection="0"/>
    <xf numFmtId="0" fontId="10" fillId="0" borderId="0"/>
    <xf numFmtId="0" fontId="10" fillId="0" borderId="0"/>
    <xf numFmtId="164" fontId="14" fillId="0" borderId="0" applyFont="0" applyFill="0" applyBorder="0" applyAlignment="0" applyProtection="0"/>
    <xf numFmtId="0" fontId="14" fillId="0" borderId="0"/>
    <xf numFmtId="43" fontId="10" fillId="0" borderId="0" applyFont="0" applyFill="0" applyBorder="0" applyAlignment="0" applyProtection="0"/>
    <xf numFmtId="164" fontId="14" fillId="0" borderId="0" applyFont="0" applyFill="0" applyBorder="0" applyAlignment="0" applyProtection="0"/>
    <xf numFmtId="0" fontId="14" fillId="0" borderId="0"/>
    <xf numFmtId="0" fontId="33" fillId="0" borderId="0"/>
    <xf numFmtId="170" fontId="8" fillId="0" borderId="0" applyFont="0" applyFill="0" applyBorder="0" applyAlignment="0" applyProtection="0"/>
    <xf numFmtId="3" fontId="40" fillId="0" borderId="0"/>
  </cellStyleXfs>
  <cellXfs count="356">
    <xf numFmtId="0" fontId="0" fillId="0" borderId="0" xfId="0"/>
    <xf numFmtId="0" fontId="1" fillId="0" borderId="0" xfId="0" applyFont="1"/>
    <xf numFmtId="0" fontId="3" fillId="0" borderId="1" xfId="0" applyFont="1" applyBorder="1" applyAlignment="1">
      <alignment horizontal="center" vertical="center" wrapText="1"/>
    </xf>
    <xf numFmtId="0" fontId="2" fillId="2"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3" borderId="1" xfId="0" applyFont="1" applyFill="1" applyBorder="1" applyAlignment="1">
      <alignment horizontal="center" vertical="center" wrapText="1"/>
    </xf>
    <xf numFmtId="3" fontId="4" fillId="0" borderId="1" xfId="0" applyNumberFormat="1" applyFont="1" applyBorder="1" applyAlignment="1">
      <alignment horizontal="center" vertical="center" wrapText="1"/>
    </xf>
    <xf numFmtId="0" fontId="2" fillId="0" borderId="0" xfId="0" applyFont="1"/>
    <xf numFmtId="0" fontId="1" fillId="0" borderId="0" xfId="0" applyFont="1" applyAlignment="1">
      <alignment horizontal="center"/>
    </xf>
    <xf numFmtId="0" fontId="4" fillId="0" borderId="2" xfId="0" applyFont="1" applyBorder="1" applyAlignment="1">
      <alignment horizontal="center" vertical="center" wrapText="1"/>
    </xf>
    <xf numFmtId="0" fontId="4" fillId="0" borderId="1" xfId="0" applyFont="1" applyBorder="1" applyAlignment="1">
      <alignment vertical="center" wrapText="1"/>
    </xf>
    <xf numFmtId="0" fontId="4" fillId="0" borderId="1" xfId="0" applyFont="1" applyBorder="1" applyAlignment="1">
      <alignment horizontal="center" vertical="center"/>
    </xf>
    <xf numFmtId="164" fontId="3" fillId="0" borderId="1" xfId="0" applyNumberFormat="1" applyFont="1" applyBorder="1" applyAlignment="1">
      <alignment horizontal="center" vertical="center" wrapText="1"/>
    </xf>
    <xf numFmtId="0" fontId="6" fillId="0" borderId="1" xfId="0" applyFont="1" applyBorder="1" applyAlignment="1">
      <alignment horizontal="center" vertical="center" wrapText="1"/>
    </xf>
    <xf numFmtId="0" fontId="2" fillId="2" borderId="10" xfId="0" applyFont="1" applyFill="1" applyBorder="1" applyAlignment="1">
      <alignment horizontal="centerContinuous" vertical="center"/>
    </xf>
    <xf numFmtId="0" fontId="3" fillId="0" borderId="2" xfId="0" applyFont="1" applyBorder="1" applyAlignment="1">
      <alignment horizontal="center" vertical="center" wrapText="1"/>
    </xf>
    <xf numFmtId="166" fontId="3" fillId="0" borderId="1" xfId="1" applyNumberFormat="1" applyFont="1" applyBorder="1" applyAlignment="1">
      <alignment horizontal="center" vertical="center" wrapText="1"/>
    </xf>
    <xf numFmtId="166" fontId="8" fillId="0" borderId="1" xfId="1" applyNumberFormat="1" applyFont="1" applyBorder="1" applyAlignment="1">
      <alignment horizontal="center" vertical="center"/>
    </xf>
    <xf numFmtId="0" fontId="4" fillId="0" borderId="1" xfId="0" applyFont="1" applyBorder="1"/>
    <xf numFmtId="0" fontId="3" fillId="0" borderId="1" xfId="0" applyFont="1" applyBorder="1" applyAlignment="1">
      <alignment vertical="center" wrapText="1"/>
    </xf>
    <xf numFmtId="0" fontId="6" fillId="0" borderId="4" xfId="0" applyFont="1" applyBorder="1" applyAlignment="1">
      <alignment horizontal="center" vertical="center" wrapText="1"/>
    </xf>
    <xf numFmtId="0" fontId="12" fillId="0" borderId="1" xfId="0" applyFont="1" applyBorder="1" applyAlignment="1">
      <alignment horizontal="center" vertical="center" wrapText="1"/>
    </xf>
    <xf numFmtId="0" fontId="12" fillId="3" borderId="1" xfId="0" applyFont="1" applyFill="1" applyBorder="1" applyAlignment="1">
      <alignment horizontal="center" vertical="center" wrapText="1"/>
    </xf>
    <xf numFmtId="0" fontId="6" fillId="0" borderId="7" xfId="0" applyFont="1" applyBorder="1" applyAlignment="1">
      <alignment horizontal="left" vertical="center" wrapText="1"/>
    </xf>
    <xf numFmtId="0" fontId="6" fillId="0" borderId="9" xfId="0" applyFont="1" applyBorder="1" applyAlignment="1">
      <alignment horizontal="left" vertical="center" wrapText="1"/>
    </xf>
    <xf numFmtId="0" fontId="6" fillId="0" borderId="9" xfId="0" applyFont="1" applyBorder="1" applyAlignment="1">
      <alignment vertical="center" wrapText="1"/>
    </xf>
    <xf numFmtId="0" fontId="6" fillId="3" borderId="9" xfId="0" applyFont="1" applyFill="1" applyBorder="1" applyAlignment="1">
      <alignment vertical="center" wrapText="1"/>
    </xf>
    <xf numFmtId="0" fontId="6" fillId="3" borderId="1" xfId="0" applyFont="1" applyFill="1" applyBorder="1" applyAlignment="1">
      <alignment horizontal="center" vertical="center" wrapText="1"/>
    </xf>
    <xf numFmtId="0" fontId="6" fillId="0" borderId="2" xfId="0" applyFont="1" applyBorder="1" applyAlignment="1">
      <alignment vertical="center" wrapText="1"/>
    </xf>
    <xf numFmtId="0" fontId="4" fillId="0" borderId="2" xfId="0" applyFont="1" applyBorder="1" applyAlignment="1">
      <alignment vertical="center" wrapText="1"/>
    </xf>
    <xf numFmtId="0" fontId="6" fillId="0" borderId="1" xfId="0" applyFont="1" applyBorder="1" applyAlignment="1">
      <alignment horizontal="left" vertical="center" wrapText="1"/>
    </xf>
    <xf numFmtId="0" fontId="6" fillId="0" borderId="6" xfId="0" applyFont="1" applyBorder="1" applyAlignment="1">
      <alignment horizontal="center" vertical="center" wrapText="1"/>
    </xf>
    <xf numFmtId="0" fontId="6" fillId="0" borderId="1" xfId="0" applyFont="1" applyBorder="1" applyAlignment="1">
      <alignment vertical="center" wrapText="1"/>
    </xf>
    <xf numFmtId="0" fontId="12" fillId="0" borderId="1" xfId="0" applyFont="1" applyBorder="1" applyAlignment="1">
      <alignment vertical="center" wrapText="1"/>
    </xf>
    <xf numFmtId="0" fontId="12" fillId="3" borderId="1" xfId="0" applyFont="1" applyFill="1" applyBorder="1" applyAlignment="1">
      <alignment vertical="center" wrapText="1"/>
    </xf>
    <xf numFmtId="0" fontId="11" fillId="3" borderId="1" xfId="0" applyFont="1" applyFill="1" applyBorder="1" applyAlignment="1">
      <alignment vertical="center" wrapText="1"/>
    </xf>
    <xf numFmtId="0" fontId="6" fillId="3" borderId="1" xfId="0" applyFont="1" applyFill="1" applyBorder="1" applyAlignment="1">
      <alignment vertical="center" wrapText="1"/>
    </xf>
    <xf numFmtId="0" fontId="6" fillId="3" borderId="1" xfId="0" quotePrefix="1" applyFont="1" applyFill="1" applyBorder="1" applyAlignment="1">
      <alignment horizontal="center" vertical="center" wrapText="1"/>
    </xf>
    <xf numFmtId="0" fontId="12" fillId="3" borderId="1" xfId="0" applyFont="1" applyFill="1" applyBorder="1" applyAlignment="1">
      <alignment horizontal="left" vertical="center" wrapText="1"/>
    </xf>
    <xf numFmtId="3" fontId="12" fillId="3" borderId="1" xfId="6" applyNumberFormat="1" applyFont="1" applyFill="1" applyBorder="1" applyAlignment="1">
      <alignment horizontal="center" vertical="center" wrapText="1"/>
    </xf>
    <xf numFmtId="0" fontId="15" fillId="3" borderId="1" xfId="0" applyFont="1" applyFill="1" applyBorder="1" applyAlignment="1">
      <alignment horizontal="left" vertical="center" wrapText="1"/>
    </xf>
    <xf numFmtId="3" fontId="12" fillId="0" borderId="1" xfId="6" applyNumberFormat="1" applyFont="1" applyBorder="1" applyAlignment="1">
      <alignment vertical="center" wrapText="1"/>
    </xf>
    <xf numFmtId="3" fontId="12" fillId="0" borderId="1" xfId="6" applyNumberFormat="1" applyFont="1" applyBorder="1" applyAlignment="1">
      <alignment horizontal="center" vertical="center" wrapText="1"/>
    </xf>
    <xf numFmtId="166" fontId="6" fillId="0" borderId="1" xfId="1" applyNumberFormat="1" applyFont="1" applyBorder="1" applyAlignment="1">
      <alignment horizontal="center" vertical="center"/>
    </xf>
    <xf numFmtId="166" fontId="6" fillId="0" borderId="2" xfId="1" applyNumberFormat="1" applyFont="1" applyBorder="1" applyAlignment="1">
      <alignment horizontal="center" vertical="center"/>
    </xf>
    <xf numFmtId="0" fontId="4" fillId="0" borderId="4"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12" xfId="0" applyFont="1" applyBorder="1" applyAlignment="1">
      <alignment horizontal="left" vertical="center" wrapText="1"/>
    </xf>
    <xf numFmtId="0" fontId="6" fillId="0" borderId="12" xfId="0" quotePrefix="1" applyFont="1" applyBorder="1" applyAlignment="1">
      <alignment horizontal="center" vertical="center" wrapText="1"/>
    </xf>
    <xf numFmtId="0" fontId="3" fillId="0" borderId="12" xfId="0" quotePrefix="1" applyFont="1" applyBorder="1" applyAlignment="1">
      <alignment horizontal="center" vertical="center" wrapText="1"/>
    </xf>
    <xf numFmtId="0" fontId="3" fillId="0" borderId="12" xfId="0" applyFont="1" applyBorder="1" applyAlignment="1">
      <alignment horizontal="center" vertical="center" wrapText="1"/>
    </xf>
    <xf numFmtId="3" fontId="6" fillId="0" borderId="12" xfId="0" applyNumberFormat="1" applyFont="1" applyBorder="1" applyAlignment="1">
      <alignment horizontal="center" vertical="center" wrapText="1"/>
    </xf>
    <xf numFmtId="0" fontId="1" fillId="4" borderId="0" xfId="0" applyFont="1" applyFill="1"/>
    <xf numFmtId="0" fontId="6" fillId="0" borderId="2" xfId="0" applyFont="1" applyBorder="1" applyAlignment="1">
      <alignment horizontal="center" vertical="center" wrapText="1"/>
    </xf>
    <xf numFmtId="0" fontId="2" fillId="0" borderId="10" xfId="0" applyFont="1" applyBorder="1" applyAlignment="1">
      <alignment vertical="center" wrapText="1"/>
    </xf>
    <xf numFmtId="0" fontId="4" fillId="0" borderId="4" xfId="0" applyFont="1" applyBorder="1" applyAlignment="1">
      <alignment horizontal="center" vertical="center"/>
    </xf>
    <xf numFmtId="0" fontId="6" fillId="0" borderId="1" xfId="0" applyFont="1" applyBorder="1" applyAlignment="1">
      <alignment horizontal="center" vertical="center"/>
    </xf>
    <xf numFmtId="0" fontId="6" fillId="0" borderId="4" xfId="0" applyFont="1" applyBorder="1" applyAlignment="1">
      <alignment horizontal="center" vertical="center"/>
    </xf>
    <xf numFmtId="0" fontId="6" fillId="0" borderId="1" xfId="0" applyFont="1" applyBorder="1" applyAlignment="1">
      <alignment vertical="top" wrapText="1"/>
    </xf>
    <xf numFmtId="0" fontId="3" fillId="0" borderId="1" xfId="0" applyFont="1" applyBorder="1" applyAlignment="1">
      <alignment vertical="center"/>
    </xf>
    <xf numFmtId="0" fontId="6" fillId="0" borderId="4" xfId="0" applyFont="1" applyBorder="1" applyAlignment="1">
      <alignment vertical="top" wrapText="1"/>
    </xf>
    <xf numFmtId="0" fontId="6" fillId="0" borderId="2" xfId="0" applyFont="1" applyBorder="1" applyAlignment="1">
      <alignment horizontal="center" vertical="center"/>
    </xf>
    <xf numFmtId="0" fontId="6" fillId="0" borderId="1" xfId="0" applyFont="1" applyBorder="1" applyAlignment="1">
      <alignment vertical="center"/>
    </xf>
    <xf numFmtId="0" fontId="6" fillId="0" borderId="4" xfId="0" applyFont="1" applyBorder="1" applyAlignment="1">
      <alignment vertical="center"/>
    </xf>
    <xf numFmtId="0" fontId="6" fillId="0" borderId="4" xfId="0" applyFont="1" applyBorder="1" applyAlignment="1">
      <alignment horizontal="left" vertical="center" wrapText="1"/>
    </xf>
    <xf numFmtId="166" fontId="6" fillId="0" borderId="1" xfId="5" applyNumberFormat="1" applyFont="1" applyBorder="1" applyAlignment="1">
      <alignment horizontal="center" vertical="center" wrapText="1"/>
    </xf>
    <xf numFmtId="0" fontId="8" fillId="0" borderId="1" xfId="0" applyFont="1" applyBorder="1" applyAlignment="1">
      <alignment horizontal="center" vertical="center" wrapText="1"/>
    </xf>
    <xf numFmtId="0" fontId="6" fillId="0" borderId="1" xfId="0" applyFont="1" applyBorder="1" applyAlignment="1">
      <alignment wrapText="1"/>
    </xf>
    <xf numFmtId="0" fontId="19" fillId="0" borderId="1" xfId="0" applyFont="1" applyBorder="1" applyAlignment="1">
      <alignment horizontal="center" vertical="center" wrapText="1"/>
    </xf>
    <xf numFmtId="0" fontId="20" fillId="0" borderId="1" xfId="0" applyFont="1" applyBorder="1" applyAlignment="1">
      <alignment horizontal="center" vertical="center" wrapText="1"/>
    </xf>
    <xf numFmtId="0" fontId="6" fillId="0" borderId="1" xfId="0" quotePrefix="1" applyFont="1" applyBorder="1" applyAlignment="1">
      <alignment vertical="center" wrapText="1"/>
    </xf>
    <xf numFmtId="0" fontId="8" fillId="0" borderId="1" xfId="0" quotePrefix="1" applyFont="1" applyBorder="1" applyAlignment="1">
      <alignment vertical="center" wrapText="1"/>
    </xf>
    <xf numFmtId="0" fontId="11" fillId="0" borderId="1" xfId="0" applyFont="1" applyBorder="1" applyAlignment="1">
      <alignment vertical="center" wrapText="1"/>
    </xf>
    <xf numFmtId="166" fontId="8" fillId="0" borderId="1" xfId="1" applyNumberFormat="1" applyFont="1" applyBorder="1" applyAlignment="1">
      <alignment horizontal="center" vertical="center" wrapText="1"/>
    </xf>
    <xf numFmtId="166" fontId="8" fillId="0" borderId="0" xfId="0" applyNumberFormat="1" applyFont="1"/>
    <xf numFmtId="166" fontId="8" fillId="0" borderId="0" xfId="1" applyNumberFormat="1" applyFont="1"/>
    <xf numFmtId="0" fontId="8" fillId="0" borderId="0" xfId="0" applyFont="1"/>
    <xf numFmtId="166" fontId="8" fillId="0" borderId="0" xfId="1" applyNumberFormat="1" applyFont="1" applyAlignment="1">
      <alignment horizontal="center" vertical="center"/>
    </xf>
    <xf numFmtId="166" fontId="8" fillId="0" borderId="0" xfId="1" applyNumberFormat="1" applyFont="1" applyBorder="1" applyAlignment="1">
      <alignment horizontal="justify" vertical="center" wrapText="1"/>
    </xf>
    <xf numFmtId="166" fontId="8" fillId="0" borderId="0" xfId="1" applyNumberFormat="1" applyFont="1" applyAlignment="1">
      <alignment horizontal="right" vertical="center"/>
    </xf>
    <xf numFmtId="167" fontId="8" fillId="0" borderId="0" xfId="0" applyNumberFormat="1" applyFont="1"/>
    <xf numFmtId="9" fontId="8" fillId="0" borderId="0" xfId="2" applyFont="1"/>
    <xf numFmtId="166" fontId="8" fillId="0" borderId="0" xfId="7" applyNumberFormat="1" applyFont="1" applyBorder="1" applyAlignment="1">
      <alignment horizontal="justify" vertical="center" wrapText="1"/>
    </xf>
    <xf numFmtId="0" fontId="22" fillId="0" borderId="0" xfId="0" applyFont="1"/>
    <xf numFmtId="166" fontId="8" fillId="0" borderId="1" xfId="5" applyNumberFormat="1" applyFont="1" applyBorder="1" applyAlignment="1">
      <alignment horizontal="center" vertical="center" wrapText="1"/>
    </xf>
    <xf numFmtId="0" fontId="22" fillId="0" borderId="0" xfId="0" applyFont="1" applyAlignment="1">
      <alignment horizontal="center"/>
    </xf>
    <xf numFmtId="166" fontId="8" fillId="0" borderId="0" xfId="0" applyNumberFormat="1" applyFont="1" applyAlignment="1">
      <alignment horizontal="right" vertical="center"/>
    </xf>
    <xf numFmtId="3" fontId="4" fillId="0" borderId="2" xfId="0" applyNumberFormat="1" applyFont="1" applyBorder="1" applyAlignment="1">
      <alignment horizontal="center" vertical="center" wrapText="1"/>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166" fontId="6" fillId="0" borderId="4" xfId="5" applyNumberFormat="1" applyFont="1" applyBorder="1" applyAlignment="1">
      <alignment horizontal="center"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3" fontId="6" fillId="0" borderId="1" xfId="0" applyNumberFormat="1" applyFont="1" applyBorder="1" applyAlignment="1">
      <alignment horizontal="center" vertical="center"/>
    </xf>
    <xf numFmtId="3" fontId="8" fillId="0" borderId="1" xfId="0" applyNumberFormat="1" applyFont="1" applyBorder="1" applyAlignment="1">
      <alignment horizontal="center" vertical="center"/>
    </xf>
    <xf numFmtId="3" fontId="23" fillId="0" borderId="1" xfId="4" applyNumberFormat="1" applyFont="1" applyBorder="1" applyAlignment="1">
      <alignment horizontal="center" vertical="center" wrapText="1"/>
    </xf>
    <xf numFmtId="0" fontId="23" fillId="0" borderId="4" xfId="4" applyFont="1" applyBorder="1" applyAlignment="1">
      <alignment horizontal="center" vertical="center" wrapText="1"/>
    </xf>
    <xf numFmtId="166" fontId="23" fillId="0" borderId="1" xfId="4" applyNumberFormat="1" applyFont="1" applyBorder="1" applyAlignment="1">
      <alignment horizontal="center" vertical="center" wrapText="1"/>
    </xf>
    <xf numFmtId="3" fontId="24" fillId="0" borderId="4" xfId="4" applyNumberFormat="1" applyFont="1" applyBorder="1" applyAlignment="1">
      <alignment horizontal="center" vertical="center" wrapText="1"/>
    </xf>
    <xf numFmtId="3" fontId="24" fillId="0" borderId="1" xfId="4" applyNumberFormat="1" applyFont="1" applyBorder="1" applyAlignment="1">
      <alignment horizontal="center" vertical="center" wrapText="1"/>
    </xf>
    <xf numFmtId="0" fontId="4" fillId="0" borderId="1" xfId="0" applyFont="1" applyBorder="1" applyAlignment="1">
      <alignment horizontal="left" vertical="center"/>
    </xf>
    <xf numFmtId="166" fontId="4" fillId="0" borderId="12" xfId="0" applyNumberFormat="1" applyFont="1" applyBorder="1" applyAlignment="1">
      <alignment horizontal="center" vertical="center" wrapText="1"/>
    </xf>
    <xf numFmtId="0" fontId="4" fillId="0" borderId="12" xfId="0" applyFont="1" applyBorder="1" applyAlignment="1">
      <alignment vertical="center" wrapText="1"/>
    </xf>
    <xf numFmtId="166" fontId="4" fillId="0" borderId="12" xfId="0" applyNumberFormat="1" applyFont="1" applyBorder="1" applyAlignment="1">
      <alignment vertical="center" wrapText="1"/>
    </xf>
    <xf numFmtId="0" fontId="4" fillId="0" borderId="12" xfId="0" applyFont="1" applyBorder="1" applyAlignment="1">
      <alignment horizontal="center" vertical="center" wrapText="1"/>
    </xf>
    <xf numFmtId="0" fontId="4" fillId="0" borderId="12" xfId="0" applyFont="1" applyBorder="1" applyAlignment="1">
      <alignment horizontal="left" vertical="center" wrapText="1"/>
    </xf>
    <xf numFmtId="168" fontId="4" fillId="0" borderId="12" xfId="0" applyNumberFormat="1" applyFont="1" applyBorder="1" applyAlignment="1">
      <alignment horizontal="center" vertical="center" wrapText="1"/>
    </xf>
    <xf numFmtId="0" fontId="4" fillId="0" borderId="15" xfId="0" applyFont="1" applyBorder="1" applyAlignment="1">
      <alignment vertical="center" wrapText="1"/>
    </xf>
    <xf numFmtId="0" fontId="4" fillId="0" borderId="12" xfId="0" applyFont="1" applyBorder="1" applyAlignment="1">
      <alignment vertical="center"/>
    </xf>
    <xf numFmtId="0" fontId="4" fillId="0" borderId="12" xfId="0" applyFont="1" applyBorder="1" applyAlignment="1">
      <alignment horizontal="left" vertical="center"/>
    </xf>
    <xf numFmtId="166" fontId="12" fillId="0" borderId="1" xfId="1" applyNumberFormat="1" applyFont="1" applyBorder="1" applyAlignment="1">
      <alignment horizontal="right" vertical="center" wrapText="1"/>
    </xf>
    <xf numFmtId="166" fontId="26" fillId="0" borderId="1" xfId="1" applyNumberFormat="1" applyFont="1" applyBorder="1" applyAlignment="1">
      <alignment horizontal="right" vertical="center" wrapText="1"/>
    </xf>
    <xf numFmtId="3" fontId="11" fillId="0" borderId="1" xfId="0" applyNumberFormat="1" applyFont="1" applyBorder="1" applyAlignment="1">
      <alignment horizontal="right" vertical="center" wrapText="1"/>
    </xf>
    <xf numFmtId="0" fontId="28" fillId="0" borderId="0" xfId="0" applyFont="1"/>
    <xf numFmtId="166" fontId="11" fillId="3" borderId="1" xfId="1" applyNumberFormat="1" applyFont="1" applyFill="1" applyBorder="1" applyAlignment="1">
      <alignment vertical="center" wrapText="1"/>
    </xf>
    <xf numFmtId="166" fontId="12" fillId="0" borderId="1" xfId="5" applyNumberFormat="1" applyFont="1" applyBorder="1" applyAlignment="1">
      <alignment horizontal="right" vertical="center" wrapText="1"/>
    </xf>
    <xf numFmtId="166" fontId="12" fillId="0" borderId="1" xfId="1" applyNumberFormat="1" applyFont="1" applyBorder="1" applyAlignment="1">
      <alignment horizontal="left" vertical="center" wrapText="1"/>
    </xf>
    <xf numFmtId="166" fontId="12" fillId="3" borderId="1" xfId="1" applyNumberFormat="1" applyFont="1" applyFill="1" applyBorder="1" applyAlignment="1">
      <alignment horizontal="right" vertical="center" wrapText="1"/>
    </xf>
    <xf numFmtId="166" fontId="11" fillId="3" borderId="1" xfId="1" applyNumberFormat="1" applyFont="1" applyFill="1" applyBorder="1" applyAlignment="1">
      <alignment vertical="center"/>
    </xf>
    <xf numFmtId="166" fontId="12" fillId="0" borderId="1" xfId="1" applyNumberFormat="1" applyFont="1" applyFill="1" applyBorder="1" applyAlignment="1">
      <alignment horizontal="right" vertical="center" wrapText="1"/>
    </xf>
    <xf numFmtId="166" fontId="11" fillId="0" borderId="1" xfId="1" applyNumberFormat="1" applyFont="1" applyFill="1" applyBorder="1" applyAlignment="1">
      <alignment vertical="center"/>
    </xf>
    <xf numFmtId="0" fontId="12" fillId="3" borderId="2" xfId="0" quotePrefix="1" applyFont="1" applyFill="1" applyBorder="1" applyAlignment="1">
      <alignment horizontal="center" vertical="center" wrapText="1"/>
    </xf>
    <xf numFmtId="0" fontId="19" fillId="0" borderId="2" xfId="0" applyFont="1" applyBorder="1" applyAlignment="1">
      <alignment horizontal="center" vertical="center" wrapText="1"/>
    </xf>
    <xf numFmtId="0" fontId="4" fillId="0" borderId="16" xfId="0" applyFont="1" applyBorder="1" applyAlignment="1">
      <alignment vertical="center" wrapText="1"/>
    </xf>
    <xf numFmtId="0" fontId="4" fillId="0" borderId="16" xfId="0" applyFont="1" applyBorder="1" applyAlignment="1">
      <alignment horizontal="left" vertical="center"/>
    </xf>
    <xf numFmtId="0" fontId="4" fillId="0" borderId="16" xfId="0" applyFont="1" applyBorder="1" applyAlignment="1">
      <alignment horizontal="center" vertical="center" wrapText="1"/>
    </xf>
    <xf numFmtId="0" fontId="4" fillId="0" borderId="16" xfId="0" applyFont="1" applyBorder="1" applyAlignment="1">
      <alignment horizontal="left" vertical="center" wrapText="1"/>
    </xf>
    <xf numFmtId="168" fontId="4" fillId="0" borderId="16" xfId="0" applyNumberFormat="1" applyFont="1" applyBorder="1" applyAlignment="1">
      <alignment horizontal="center" vertical="center" wrapText="1"/>
    </xf>
    <xf numFmtId="166" fontId="4" fillId="0" borderId="16" xfId="0" applyNumberFormat="1" applyFont="1" applyBorder="1" applyAlignment="1">
      <alignment vertical="center" wrapText="1"/>
    </xf>
    <xf numFmtId="0" fontId="30" fillId="0" borderId="1" xfId="0" applyFont="1" applyBorder="1" applyAlignment="1">
      <alignment horizontal="center" vertical="center" wrapText="1"/>
    </xf>
    <xf numFmtId="0" fontId="2" fillId="0" borderId="1" xfId="0" applyFont="1" applyBorder="1" applyAlignment="1">
      <alignment horizontal="center" vertical="center" wrapText="1"/>
    </xf>
    <xf numFmtId="166" fontId="6" fillId="0" borderId="1" xfId="1" applyNumberFormat="1" applyFont="1" applyBorder="1" applyAlignment="1">
      <alignment horizontal="center" vertical="center" wrapText="1"/>
    </xf>
    <xf numFmtId="0" fontId="6" fillId="0" borderId="1" xfId="0" applyFont="1" applyBorder="1" applyAlignment="1">
      <alignment horizontal="left" wrapText="1"/>
    </xf>
    <xf numFmtId="166" fontId="3" fillId="0" borderId="1" xfId="7" applyNumberFormat="1" applyFont="1" applyFill="1" applyBorder="1" applyAlignment="1">
      <alignment horizontal="right" vertical="center" wrapText="1"/>
    </xf>
    <xf numFmtId="166" fontId="4" fillId="0" borderId="1" xfId="7" applyNumberFormat="1" applyFont="1" applyFill="1" applyBorder="1" applyAlignment="1">
      <alignment horizontal="right" vertical="center" wrapText="1"/>
    </xf>
    <xf numFmtId="0" fontId="4" fillId="0" borderId="2" xfId="0" applyFont="1" applyBorder="1" applyAlignment="1">
      <alignment horizontal="center" vertical="center"/>
    </xf>
    <xf numFmtId="0" fontId="2" fillId="2" borderId="9" xfId="0" applyFont="1" applyFill="1" applyBorder="1" applyAlignment="1">
      <alignment horizontal="center" vertical="center"/>
    </xf>
    <xf numFmtId="0" fontId="4" fillId="3" borderId="1" xfId="0" applyFont="1" applyFill="1" applyBorder="1" applyAlignment="1">
      <alignment horizontal="left" vertical="center" wrapText="1"/>
    </xf>
    <xf numFmtId="169" fontId="6" fillId="3" borderId="1" xfId="8" applyNumberFormat="1" applyFont="1" applyFill="1" applyBorder="1" applyAlignment="1">
      <alignment horizontal="left" vertical="center" wrapText="1"/>
    </xf>
    <xf numFmtId="0" fontId="6" fillId="3" borderId="1" xfId="9" applyFont="1" applyFill="1" applyBorder="1" applyAlignment="1">
      <alignment horizontal="left" vertical="center" wrapText="1"/>
    </xf>
    <xf numFmtId="0" fontId="4" fillId="3" borderId="1" xfId="0" applyFont="1" applyFill="1" applyBorder="1" applyAlignment="1">
      <alignment vertical="center" wrapText="1"/>
    </xf>
    <xf numFmtId="0" fontId="4" fillId="3" borderId="9" xfId="0" applyFont="1" applyFill="1" applyBorder="1" applyAlignment="1">
      <alignment horizontal="left" vertical="center" wrapText="1"/>
    </xf>
    <xf numFmtId="3" fontId="32" fillId="0" borderId="1" xfId="0" applyNumberFormat="1" applyFont="1" applyBorder="1" applyAlignment="1">
      <alignment horizontal="right" vertical="center" wrapText="1"/>
    </xf>
    <xf numFmtId="169" fontId="6" fillId="3" borderId="1" xfId="8" applyNumberFormat="1" applyFont="1" applyFill="1" applyBorder="1" applyAlignment="1">
      <alignment horizontal="left" vertical="center"/>
    </xf>
    <xf numFmtId="3" fontId="4" fillId="0" borderId="1" xfId="0" applyNumberFormat="1" applyFont="1" applyBorder="1" applyAlignment="1">
      <alignment horizontal="right" vertical="center" wrapText="1"/>
    </xf>
    <xf numFmtId="3" fontId="6" fillId="3" borderId="1" xfId="0" applyNumberFormat="1" applyFont="1" applyFill="1" applyBorder="1" applyAlignment="1">
      <alignment horizontal="right" vertical="center" wrapText="1"/>
    </xf>
    <xf numFmtId="0" fontId="6" fillId="3" borderId="1" xfId="10" applyFont="1" applyFill="1" applyBorder="1" applyAlignment="1">
      <alignment horizontal="left" vertical="center" wrapText="1"/>
    </xf>
    <xf numFmtId="166" fontId="6" fillId="3" borderId="1" xfId="1" applyNumberFormat="1" applyFont="1" applyFill="1" applyBorder="1"/>
    <xf numFmtId="3" fontId="34" fillId="0" borderId="1" xfId="0" applyNumberFormat="1" applyFont="1" applyBorder="1" applyAlignment="1">
      <alignment horizontal="right" vertical="center" wrapText="1"/>
    </xf>
    <xf numFmtId="3" fontId="32" fillId="0" borderId="1" xfId="0" applyNumberFormat="1" applyFont="1" applyBorder="1"/>
    <xf numFmtId="0" fontId="4" fillId="0" borderId="9" xfId="0" applyFont="1" applyBorder="1"/>
    <xf numFmtId="3" fontId="4" fillId="0" borderId="2" xfId="0" applyNumberFormat="1" applyFont="1" applyBorder="1" applyAlignment="1">
      <alignment horizontal="right" vertical="center" wrapText="1"/>
    </xf>
    <xf numFmtId="166" fontId="2" fillId="7" borderId="16" xfId="0" applyNumberFormat="1" applyFont="1" applyFill="1" applyBorder="1" applyAlignment="1">
      <alignment horizontal="center" vertical="center" wrapText="1"/>
    </xf>
    <xf numFmtId="49" fontId="9" fillId="7" borderId="2" xfId="0" applyNumberFormat="1" applyFont="1" applyFill="1" applyBorder="1" applyAlignment="1">
      <alignment vertical="center" wrapText="1"/>
    </xf>
    <xf numFmtId="0" fontId="2" fillId="7" borderId="2" xfId="0" applyFont="1" applyFill="1" applyBorder="1" applyAlignment="1">
      <alignment vertical="center" wrapText="1"/>
    </xf>
    <xf numFmtId="166" fontId="4" fillId="7" borderId="24" xfId="0" applyNumberFormat="1" applyFont="1" applyFill="1" applyBorder="1" applyAlignment="1">
      <alignment vertical="center" wrapText="1"/>
    </xf>
    <xf numFmtId="0" fontId="4" fillId="7" borderId="16" xfId="0" applyFont="1" applyFill="1" applyBorder="1" applyAlignment="1">
      <alignment horizontal="left" vertical="center" wrapText="1"/>
    </xf>
    <xf numFmtId="0" fontId="4" fillId="7" borderId="16" xfId="0" applyFont="1" applyFill="1" applyBorder="1" applyAlignment="1">
      <alignment horizontal="center" vertical="center" wrapText="1"/>
    </xf>
    <xf numFmtId="166" fontId="4" fillId="7" borderId="16" xfId="0" applyNumberFormat="1" applyFont="1" applyFill="1" applyBorder="1" applyAlignment="1">
      <alignment horizontal="center" vertical="center" wrapText="1"/>
    </xf>
    <xf numFmtId="168" fontId="4" fillId="7" borderId="16" xfId="0" applyNumberFormat="1" applyFont="1" applyFill="1" applyBorder="1" applyAlignment="1">
      <alignment horizontal="center" vertical="center" wrapText="1"/>
    </xf>
    <xf numFmtId="0" fontId="6" fillId="3" borderId="1" xfId="4" applyFont="1" applyFill="1" applyBorder="1" applyAlignment="1">
      <alignment horizontal="left" vertical="center" wrapText="1"/>
    </xf>
    <xf numFmtId="168" fontId="4" fillId="0" borderId="1" xfId="0" applyNumberFormat="1" applyFont="1" applyBorder="1" applyAlignment="1">
      <alignment horizontal="center" vertical="center" wrapText="1"/>
    </xf>
    <xf numFmtId="166" fontId="4" fillId="0" borderId="1" xfId="0" applyNumberFormat="1" applyFont="1" applyBorder="1" applyAlignment="1">
      <alignment vertical="center" wrapText="1"/>
    </xf>
    <xf numFmtId="3" fontId="6" fillId="3" borderId="1" xfId="11" applyNumberFormat="1" applyFont="1" applyFill="1" applyBorder="1" applyAlignment="1">
      <alignment horizontal="right" vertical="center" wrapText="1"/>
    </xf>
    <xf numFmtId="0" fontId="6" fillId="0" borderId="1" xfId="6" applyFont="1" applyBorder="1" applyAlignment="1">
      <alignment horizontal="left" vertical="center" wrapText="1"/>
    </xf>
    <xf numFmtId="3" fontId="6" fillId="0" borderId="1" xfId="6" applyNumberFormat="1" applyFont="1" applyBorder="1" applyAlignment="1">
      <alignment horizontal="right" vertical="center" wrapText="1"/>
    </xf>
    <xf numFmtId="3" fontId="6" fillId="0" borderId="1" xfId="0" applyNumberFormat="1" applyFont="1" applyBorder="1" applyAlignment="1">
      <alignment horizontal="right" vertical="center"/>
    </xf>
    <xf numFmtId="0" fontId="4" fillId="0" borderId="1" xfId="6" applyFont="1" applyBorder="1" applyAlignment="1">
      <alignment horizontal="left" vertical="center" wrapText="1"/>
    </xf>
    <xf numFmtId="49" fontId="6" fillId="0" borderId="1" xfId="6" applyNumberFormat="1" applyFont="1" applyBorder="1" applyAlignment="1">
      <alignment horizontal="left" vertical="center" wrapText="1"/>
    </xf>
    <xf numFmtId="0" fontId="6" fillId="3" borderId="1" xfId="4" applyFont="1" applyFill="1" applyBorder="1" applyAlignment="1">
      <alignment vertical="center" wrapText="1"/>
    </xf>
    <xf numFmtId="0" fontId="6" fillId="0" borderId="1" xfId="0" applyFont="1" applyBorder="1" applyAlignment="1">
      <alignment horizontal="center" wrapText="1"/>
    </xf>
    <xf numFmtId="0" fontId="4" fillId="7" borderId="1" xfId="0" applyFont="1" applyFill="1" applyBorder="1" applyAlignment="1">
      <alignment horizontal="center" vertical="center"/>
    </xf>
    <xf numFmtId="0" fontId="4" fillId="0" borderId="1" xfId="0" applyFont="1" applyBorder="1" applyAlignment="1">
      <alignment horizontal="left" vertical="center" wrapText="1"/>
    </xf>
    <xf numFmtId="0" fontId="4" fillId="0" borderId="3" xfId="0" applyFont="1" applyBorder="1" applyAlignment="1">
      <alignment horizontal="center" vertical="center" wrapText="1"/>
    </xf>
    <xf numFmtId="0" fontId="37" fillId="0" borderId="1" xfId="0" applyFont="1" applyBorder="1" applyAlignment="1" applyProtection="1">
      <alignment horizontal="center" vertical="center" wrapText="1"/>
      <protection locked="0"/>
    </xf>
    <xf numFmtId="0" fontId="37" fillId="0" borderId="1" xfId="0" applyFont="1" applyBorder="1" applyAlignment="1">
      <alignment vertical="center" wrapText="1"/>
    </xf>
    <xf numFmtId="0" fontId="37" fillId="0" borderId="1" xfId="0" applyFont="1" applyBorder="1" applyAlignment="1">
      <alignment horizontal="center" vertical="center" wrapText="1"/>
    </xf>
    <xf numFmtId="0" fontId="37" fillId="0" borderId="1" xfId="0" quotePrefix="1" applyFont="1" applyBorder="1" applyAlignment="1" applyProtection="1">
      <alignment horizontal="center" vertical="center" wrapText="1"/>
      <protection locked="0"/>
    </xf>
    <xf numFmtId="3" fontId="37" fillId="0" borderId="1" xfId="0" applyNumberFormat="1" applyFont="1" applyBorder="1" applyAlignment="1" applyProtection="1">
      <alignment horizontal="center" vertical="center" wrapText="1"/>
      <protection locked="0"/>
    </xf>
    <xf numFmtId="166" fontId="37" fillId="0" borderId="1" xfId="1" applyNumberFormat="1" applyFont="1" applyBorder="1" applyAlignment="1">
      <alignment vertical="center" wrapText="1"/>
    </xf>
    <xf numFmtId="0" fontId="1" fillId="0" borderId="1" xfId="0" applyFont="1" applyBorder="1"/>
    <xf numFmtId="0" fontId="37" fillId="0" borderId="1" xfId="0" applyFont="1" applyBorder="1" applyAlignment="1">
      <alignment horizontal="left" vertical="center" wrapText="1"/>
    </xf>
    <xf numFmtId="3" fontId="37" fillId="0" borderId="1" xfId="0" applyNumberFormat="1" applyFont="1" applyBorder="1" applyAlignment="1" applyProtection="1">
      <alignment horizontal="right" vertical="center" wrapText="1"/>
      <protection locked="0"/>
    </xf>
    <xf numFmtId="9" fontId="37" fillId="0" borderId="1" xfId="2" applyFont="1" applyBorder="1" applyAlignment="1">
      <alignment horizontal="center" vertical="center" wrapText="1"/>
    </xf>
    <xf numFmtId="0" fontId="38" fillId="0" borderId="1" xfId="0" applyFont="1" applyBorder="1" applyAlignment="1">
      <alignment horizontal="left" vertical="center" wrapText="1"/>
    </xf>
    <xf numFmtId="0" fontId="38" fillId="0" borderId="1" xfId="0" applyFont="1" applyBorder="1" applyAlignment="1">
      <alignment horizontal="center" vertical="center" wrapText="1"/>
    </xf>
    <xf numFmtId="0" fontId="38" fillId="0" borderId="1" xfId="0" quotePrefix="1" applyFont="1" applyBorder="1" applyAlignment="1">
      <alignment horizontal="center" vertical="center" wrapText="1"/>
    </xf>
    <xf numFmtId="0" fontId="38" fillId="0" borderId="2" xfId="0" applyFont="1" applyBorder="1" applyAlignment="1">
      <alignment horizontal="center" vertical="center" wrapText="1"/>
    </xf>
    <xf numFmtId="0" fontId="37" fillId="0" borderId="2" xfId="0" applyFont="1" applyBorder="1" applyAlignment="1">
      <alignment horizontal="center" vertical="center" wrapText="1"/>
    </xf>
    <xf numFmtId="0" fontId="37" fillId="0" borderId="2" xfId="0" quotePrefix="1" applyFont="1" applyBorder="1" applyAlignment="1" applyProtection="1">
      <alignment horizontal="center" vertical="center" wrapText="1"/>
      <protection locked="0"/>
    </xf>
    <xf numFmtId="3" fontId="37" fillId="0" borderId="2" xfId="0" applyNumberFormat="1" applyFont="1" applyBorder="1" applyAlignment="1" applyProtection="1">
      <alignment horizontal="right" vertical="center" wrapText="1"/>
      <protection locked="0"/>
    </xf>
    <xf numFmtId="0" fontId="39" fillId="0" borderId="9" xfId="0" applyFont="1" applyBorder="1" applyAlignment="1">
      <alignment horizontal="center" vertical="center" wrapText="1"/>
    </xf>
    <xf numFmtId="0" fontId="39" fillId="0" borderId="1" xfId="0" applyFont="1" applyBorder="1" applyAlignment="1">
      <alignment horizontal="center" vertical="center" wrapText="1"/>
    </xf>
    <xf numFmtId="0" fontId="39" fillId="0" borderId="11" xfId="0" applyFont="1" applyBorder="1" applyAlignment="1">
      <alignment horizontal="center" vertical="center" wrapText="1"/>
    </xf>
    <xf numFmtId="3" fontId="39" fillId="0" borderId="1" xfId="0" applyNumberFormat="1" applyFont="1" applyBorder="1" applyAlignment="1">
      <alignment horizontal="right" vertical="center" wrapText="1"/>
    </xf>
    <xf numFmtId="0" fontId="39" fillId="0" borderId="5" xfId="0" applyFont="1" applyBorder="1" applyAlignment="1">
      <alignment horizontal="center" vertical="center" wrapText="1"/>
    </xf>
    <xf numFmtId="3" fontId="37" fillId="0" borderId="11" xfId="0" applyNumberFormat="1" applyFont="1" applyBorder="1" applyAlignment="1" applyProtection="1">
      <alignment horizontal="right" vertical="center" wrapText="1"/>
      <protection locked="0"/>
    </xf>
    <xf numFmtId="0" fontId="39" fillId="0" borderId="2" xfId="0" applyFont="1" applyBorder="1" applyAlignment="1">
      <alignment horizontal="center" vertical="center" wrapText="1"/>
    </xf>
    <xf numFmtId="0" fontId="37" fillId="0" borderId="9" xfId="0" quotePrefix="1" applyFont="1" applyBorder="1" applyAlignment="1" applyProtection="1">
      <alignment horizontal="center" vertical="center" wrapText="1"/>
      <protection locked="0"/>
    </xf>
    <xf numFmtId="0" fontId="37" fillId="0" borderId="5" xfId="0" quotePrefix="1" applyFont="1" applyBorder="1" applyAlignment="1" applyProtection="1">
      <alignment horizontal="center" vertical="center" wrapText="1"/>
      <protection locked="0"/>
    </xf>
    <xf numFmtId="0" fontId="39" fillId="0" borderId="9" xfId="0" quotePrefix="1" applyFont="1" applyBorder="1" applyAlignment="1">
      <alignment horizontal="center" vertical="center" wrapText="1"/>
    </xf>
    <xf numFmtId="0" fontId="39" fillId="0" borderId="5" xfId="0" quotePrefix="1" applyFont="1" applyBorder="1" applyAlignment="1">
      <alignment horizontal="center" vertical="center" wrapText="1"/>
    </xf>
    <xf numFmtId="0" fontId="39" fillId="0" borderId="1" xfId="0" quotePrefix="1" applyFont="1" applyBorder="1" applyAlignment="1">
      <alignment horizontal="center" vertical="center" wrapText="1"/>
    </xf>
    <xf numFmtId="0" fontId="39" fillId="0" borderId="2" xfId="0" quotePrefix="1" applyFont="1" applyBorder="1" applyAlignment="1">
      <alignment horizontal="center" vertical="center" wrapText="1"/>
    </xf>
    <xf numFmtId="3" fontId="39" fillId="0" borderId="0" xfId="0" applyNumberFormat="1" applyFont="1" applyAlignment="1">
      <alignment horizontal="right" vertical="center" wrapText="1"/>
    </xf>
    <xf numFmtId="0" fontId="12" fillId="0" borderId="2" xfId="0" applyFont="1" applyBorder="1" applyAlignment="1">
      <alignment vertical="center" wrapText="1"/>
    </xf>
    <xf numFmtId="3" fontId="12" fillId="0" borderId="2" xfId="6" applyNumberFormat="1" applyFont="1" applyBorder="1" applyAlignment="1">
      <alignment horizontal="center" vertical="center" wrapText="1"/>
    </xf>
    <xf numFmtId="166" fontId="11" fillId="3" borderId="2" xfId="1" applyNumberFormat="1" applyFont="1" applyFill="1" applyBorder="1" applyAlignment="1">
      <alignment vertical="center"/>
    </xf>
    <xf numFmtId="0" fontId="1" fillId="0" borderId="9" xfId="0" applyFont="1" applyBorder="1"/>
    <xf numFmtId="166" fontId="3" fillId="0" borderId="7" xfId="1" applyNumberFormat="1" applyFont="1" applyBorder="1" applyAlignment="1">
      <alignment horizontal="center" vertical="center" wrapText="1"/>
    </xf>
    <xf numFmtId="166" fontId="4" fillId="0" borderId="0" xfId="0" applyNumberFormat="1" applyFont="1" applyAlignment="1">
      <alignment horizontal="center" vertical="center"/>
    </xf>
    <xf numFmtId="3" fontId="6" fillId="0" borderId="1" xfId="12" applyFont="1" applyBorder="1" applyAlignment="1">
      <alignment horizontal="left" vertical="center" wrapText="1"/>
    </xf>
    <xf numFmtId="3" fontId="6" fillId="0" borderId="1" xfId="12" applyFont="1" applyBorder="1" applyAlignment="1">
      <alignment vertical="center"/>
    </xf>
    <xf numFmtId="3" fontId="6" fillId="0" borderId="1" xfId="12" applyFont="1" applyBorder="1" applyAlignment="1">
      <alignment horizontal="center" vertical="center" wrapText="1"/>
    </xf>
    <xf numFmtId="0" fontId="1" fillId="0" borderId="11" xfId="0" applyFont="1" applyBorder="1"/>
    <xf numFmtId="3" fontId="6" fillId="0" borderId="1" xfId="6" applyNumberFormat="1" applyFont="1" applyBorder="1" applyAlignment="1">
      <alignment horizontal="center" vertical="center" wrapText="1"/>
    </xf>
    <xf numFmtId="3" fontId="6" fillId="0" borderId="1" xfId="12" applyFont="1" applyBorder="1" applyAlignment="1">
      <alignment horizontal="center" vertical="center"/>
    </xf>
    <xf numFmtId="0" fontId="2" fillId="7" borderId="2" xfId="0" applyFont="1" applyFill="1" applyBorder="1" applyAlignment="1">
      <alignment horizontal="center" vertical="center" wrapText="1"/>
    </xf>
    <xf numFmtId="3" fontId="6" fillId="0" borderId="1" xfId="12" applyFont="1" applyBorder="1" applyAlignment="1">
      <alignment horizontal="left" vertical="center"/>
    </xf>
    <xf numFmtId="0" fontId="6" fillId="0" borderId="1" xfId="6" applyFont="1" applyBorder="1" applyAlignment="1">
      <alignment horizontal="center" vertical="center"/>
    </xf>
    <xf numFmtId="0" fontId="2" fillId="4" borderId="9" xfId="0" applyFont="1" applyFill="1" applyBorder="1" applyAlignment="1">
      <alignment horizontal="left" vertical="center" wrapText="1"/>
    </xf>
    <xf numFmtId="0" fontId="2" fillId="4" borderId="10" xfId="0" applyFont="1" applyFill="1" applyBorder="1" applyAlignment="1">
      <alignment horizontal="left" vertical="center" wrapText="1"/>
    </xf>
    <xf numFmtId="0" fontId="2" fillId="4" borderId="11" xfId="0" applyFont="1" applyFill="1" applyBorder="1" applyAlignment="1">
      <alignment horizontal="left" vertical="center" wrapText="1"/>
    </xf>
    <xf numFmtId="0" fontId="21" fillId="0" borderId="2" xfId="0" applyFont="1" applyBorder="1" applyAlignment="1">
      <alignment horizontal="center" vertical="center" wrapText="1"/>
    </xf>
    <xf numFmtId="0" fontId="21" fillId="0" borderId="4" xfId="0" applyFont="1" applyBorder="1" applyAlignment="1">
      <alignment horizontal="center" vertical="center" wrapText="1"/>
    </xf>
    <xf numFmtId="0" fontId="9" fillId="0" borderId="2" xfId="0" applyFont="1" applyBorder="1" applyAlignment="1">
      <alignment horizontal="center" vertical="center" wrapText="1"/>
    </xf>
    <xf numFmtId="0" fontId="9" fillId="0" borderId="4"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4" fillId="0" borderId="1" xfId="0" applyFont="1" applyBorder="1" applyAlignment="1">
      <alignment horizontal="center" vertical="center" wrapText="1"/>
    </xf>
    <xf numFmtId="0" fontId="37" fillId="0" borderId="1" xfId="0" applyFont="1" applyBorder="1" applyAlignment="1" applyProtection="1">
      <alignment horizontal="center" vertical="center" wrapText="1"/>
      <protection locked="0"/>
    </xf>
    <xf numFmtId="0" fontId="38" fillId="0" borderId="1" xfId="0" applyFont="1" applyBorder="1" applyAlignment="1">
      <alignment horizontal="center" vertical="center" wrapText="1"/>
    </xf>
    <xf numFmtId="0" fontId="37" fillId="0" borderId="1" xfId="0" applyFont="1" applyBorder="1" applyAlignment="1">
      <alignment horizontal="left" vertical="center" wrapText="1"/>
    </xf>
    <xf numFmtId="0" fontId="37" fillId="0" borderId="2" xfId="0" applyFont="1" applyBorder="1" applyAlignment="1" applyProtection="1">
      <alignment horizontal="center" vertical="center" wrapText="1"/>
      <protection locked="0"/>
    </xf>
    <xf numFmtId="0" fontId="37" fillId="0" borderId="2" xfId="0" applyFont="1" applyBorder="1" applyAlignment="1">
      <alignment horizontal="left" vertical="center" wrapText="1"/>
    </xf>
    <xf numFmtId="0" fontId="4" fillId="0" borderId="5" xfId="0" applyFont="1" applyBorder="1" applyAlignment="1">
      <alignment horizontal="center" vertical="center" wrapText="1"/>
    </xf>
    <xf numFmtId="0" fontId="4" fillId="0" borderId="28" xfId="0" applyFont="1" applyBorder="1" applyAlignment="1">
      <alignment horizontal="center" vertical="center" wrapText="1"/>
    </xf>
    <xf numFmtId="0" fontId="39" fillId="0" borderId="1" xfId="0" applyFont="1" applyBorder="1" applyAlignment="1">
      <alignment horizontal="center" vertical="center" wrapText="1"/>
    </xf>
    <xf numFmtId="0" fontId="39" fillId="0" borderId="2" xfId="0" applyFont="1" applyBorder="1" applyAlignment="1">
      <alignment horizontal="center" vertical="center" wrapText="1"/>
    </xf>
    <xf numFmtId="0" fontId="39" fillId="0" borderId="1" xfId="0" applyFont="1" applyBorder="1" applyAlignment="1">
      <alignment vertical="center" wrapText="1"/>
    </xf>
    <xf numFmtId="0" fontId="39" fillId="0" borderId="2" xfId="0" applyFont="1" applyBorder="1" applyAlignment="1">
      <alignment vertical="center" wrapText="1"/>
    </xf>
    <xf numFmtId="0" fontId="12" fillId="3" borderId="2" xfId="0" quotePrefix="1" applyFont="1" applyFill="1" applyBorder="1" applyAlignment="1">
      <alignment horizontal="left" vertical="center" wrapText="1"/>
    </xf>
    <xf numFmtId="0" fontId="12" fillId="3" borderId="3" xfId="0" applyFont="1" applyFill="1" applyBorder="1" applyAlignment="1">
      <alignment horizontal="left" vertical="center" wrapText="1"/>
    </xf>
    <xf numFmtId="0" fontId="12" fillId="3" borderId="4" xfId="0" applyFont="1" applyFill="1" applyBorder="1" applyAlignment="1">
      <alignment horizontal="left" vertical="center" wrapText="1"/>
    </xf>
    <xf numFmtId="0" fontId="12" fillId="0" borderId="2" xfId="0" quotePrefix="1" applyFont="1" applyBorder="1" applyAlignment="1">
      <alignment horizontal="left" vertical="center" wrapText="1"/>
    </xf>
    <xf numFmtId="0" fontId="12" fillId="0" borderId="3" xfId="0" applyFont="1" applyBorder="1" applyAlignment="1">
      <alignment horizontal="left" vertical="center" wrapText="1"/>
    </xf>
    <xf numFmtId="0" fontId="12" fillId="0" borderId="4" xfId="0" applyFont="1" applyBorder="1" applyAlignment="1">
      <alignment horizontal="left" vertical="center" wrapText="1"/>
    </xf>
    <xf numFmtId="0" fontId="12" fillId="3" borderId="2" xfId="0" quotePrefix="1" applyFont="1" applyFill="1" applyBorder="1" applyAlignment="1">
      <alignment horizontal="center" vertical="center" wrapText="1"/>
    </xf>
    <xf numFmtId="0" fontId="12" fillId="3" borderId="3" xfId="0" quotePrefix="1" applyFont="1" applyFill="1" applyBorder="1" applyAlignment="1">
      <alignment horizontal="center" vertical="center" wrapText="1"/>
    </xf>
    <xf numFmtId="0" fontId="12" fillId="3" borderId="4" xfId="0" quotePrefix="1" applyFont="1" applyFill="1" applyBorder="1" applyAlignment="1">
      <alignment horizontal="center" vertical="center" wrapText="1"/>
    </xf>
    <xf numFmtId="0" fontId="6" fillId="0" borderId="1" xfId="0" applyFont="1" applyBorder="1" applyAlignment="1">
      <alignment horizontal="center" vertical="center" wrapText="1"/>
    </xf>
    <xf numFmtId="0" fontId="6" fillId="0" borderId="2" xfId="0" quotePrefix="1" applyFont="1" applyBorder="1" applyAlignment="1">
      <alignment horizontal="center" vertical="center" wrapText="1"/>
    </xf>
    <xf numFmtId="0" fontId="2" fillId="0" borderId="9" xfId="0" applyFont="1" applyBorder="1" applyAlignment="1">
      <alignment horizontal="left" vertical="center" wrapText="1"/>
    </xf>
    <xf numFmtId="0" fontId="2" fillId="0" borderId="10" xfId="0" applyFont="1" applyBorder="1" applyAlignment="1">
      <alignment horizontal="left" vertical="center" wrapText="1"/>
    </xf>
    <xf numFmtId="0" fontId="2" fillId="0" borderId="11" xfId="0" applyFont="1" applyBorder="1" applyAlignment="1">
      <alignment horizontal="left"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12" fillId="0" borderId="2" xfId="0" quotePrefix="1" applyFont="1" applyBorder="1" applyAlignment="1">
      <alignment horizontal="center" vertical="center" wrapText="1"/>
    </xf>
    <xf numFmtId="0" fontId="12" fillId="0" borderId="3" xfId="0" quotePrefix="1" applyFont="1" applyBorder="1" applyAlignment="1">
      <alignment horizontal="center" vertical="center" wrapText="1"/>
    </xf>
    <xf numFmtId="0" fontId="12" fillId="0" borderId="4" xfId="0" quotePrefix="1" applyFont="1" applyBorder="1" applyAlignment="1">
      <alignment horizontal="center" vertical="center" wrapText="1"/>
    </xf>
    <xf numFmtId="0" fontId="6" fillId="0" borderId="2" xfId="0" quotePrefix="1" applyFont="1" applyBorder="1" applyAlignment="1">
      <alignment horizontal="left" vertical="center" wrapText="1"/>
    </xf>
    <xf numFmtId="0" fontId="6" fillId="0" borderId="3" xfId="0" applyFont="1" applyBorder="1" applyAlignment="1">
      <alignment horizontal="left" vertical="center" wrapText="1"/>
    </xf>
    <xf numFmtId="0" fontId="6" fillId="0" borderId="4" xfId="0" applyFont="1" applyBorder="1" applyAlignment="1">
      <alignment horizontal="left" vertical="center" wrapText="1"/>
    </xf>
    <xf numFmtId="0" fontId="21" fillId="0" borderId="3" xfId="0" applyFont="1" applyBorder="1" applyAlignment="1">
      <alignment horizontal="center" vertical="center" wrapText="1"/>
    </xf>
    <xf numFmtId="0" fontId="2" fillId="5" borderId="1" xfId="0" applyFont="1" applyFill="1" applyBorder="1" applyAlignment="1">
      <alignment horizontal="center" vertical="center" wrapText="1"/>
    </xf>
    <xf numFmtId="0" fontId="2" fillId="4" borderId="1" xfId="0" applyFont="1" applyFill="1" applyBorder="1" applyAlignment="1">
      <alignment horizontal="left" vertical="center" wrapText="1"/>
    </xf>
    <xf numFmtId="0" fontId="9" fillId="0" borderId="3" xfId="0" applyFont="1" applyBorder="1" applyAlignment="1">
      <alignment horizontal="center" vertical="center" wrapText="1"/>
    </xf>
    <xf numFmtId="166" fontId="4" fillId="0" borderId="16" xfId="0" applyNumberFormat="1" applyFont="1" applyBorder="1" applyAlignment="1">
      <alignment horizontal="center" vertical="center" wrapText="1"/>
    </xf>
    <xf numFmtId="0" fontId="17" fillId="0" borderId="17" xfId="0" applyFont="1" applyBorder="1"/>
    <xf numFmtId="0" fontId="17" fillId="0" borderId="18" xfId="0" applyFont="1" applyBorder="1"/>
    <xf numFmtId="0" fontId="20" fillId="0" borderId="19" xfId="0" applyFont="1" applyBorder="1" applyAlignment="1">
      <alignment horizontal="center" vertical="center" wrapText="1"/>
    </xf>
    <xf numFmtId="0" fontId="20" fillId="0" borderId="20" xfId="0" applyFont="1" applyBorder="1" applyAlignment="1">
      <alignment horizontal="center" vertical="center" wrapText="1"/>
    </xf>
    <xf numFmtId="0" fontId="20" fillId="0" borderId="8" xfId="0" applyFont="1" applyBorder="1" applyAlignment="1">
      <alignment horizontal="center" vertical="center" wrapText="1"/>
    </xf>
    <xf numFmtId="0" fontId="4" fillId="0" borderId="7" xfId="0" applyFont="1" applyBorder="1" applyAlignment="1">
      <alignment horizontal="center" vertical="center" wrapText="1"/>
    </xf>
    <xf numFmtId="0" fontId="2" fillId="4" borderId="9" xfId="0" applyFont="1" applyFill="1" applyBorder="1" applyAlignment="1">
      <alignment horizontal="left" vertical="center"/>
    </xf>
    <xf numFmtId="0" fontId="2" fillId="4" borderId="10" xfId="0" applyFont="1" applyFill="1" applyBorder="1" applyAlignment="1">
      <alignment horizontal="left" vertical="center"/>
    </xf>
    <xf numFmtId="0" fontId="2" fillId="4" borderId="11" xfId="0" applyFont="1" applyFill="1" applyBorder="1" applyAlignment="1">
      <alignment horizontal="left" vertical="center"/>
    </xf>
    <xf numFmtId="0" fontId="1" fillId="0" borderId="9"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11" xfId="0" applyFont="1" applyBorder="1" applyAlignment="1">
      <alignment horizontal="center" vertical="center" wrapText="1"/>
    </xf>
    <xf numFmtId="3" fontId="4" fillId="0" borderId="2" xfId="0" applyNumberFormat="1" applyFont="1" applyBorder="1" applyAlignment="1">
      <alignment horizontal="center" vertical="center" wrapText="1"/>
    </xf>
    <xf numFmtId="3" fontId="4" fillId="0" borderId="4" xfId="0" applyNumberFormat="1" applyFont="1" applyBorder="1" applyAlignment="1">
      <alignment horizontal="center" vertical="center" wrapText="1"/>
    </xf>
    <xf numFmtId="0" fontId="12" fillId="3" borderId="2" xfId="0" applyFont="1" applyFill="1" applyBorder="1" applyAlignment="1">
      <alignment horizontal="center" vertical="center" wrapText="1"/>
    </xf>
    <xf numFmtId="0" fontId="12" fillId="3" borderId="3" xfId="0" applyFont="1" applyFill="1" applyBorder="1" applyAlignment="1">
      <alignment horizontal="center" vertical="center" wrapText="1"/>
    </xf>
    <xf numFmtId="0" fontId="12" fillId="3" borderId="4" xfId="0" applyFont="1" applyFill="1" applyBorder="1" applyAlignment="1">
      <alignment horizontal="center" vertical="center" wrapText="1"/>
    </xf>
    <xf numFmtId="0" fontId="12" fillId="0" borderId="2" xfId="0" applyFont="1" applyBorder="1" applyAlignment="1">
      <alignment horizontal="center" vertical="center" wrapText="1"/>
    </xf>
    <xf numFmtId="0" fontId="12" fillId="0" borderId="3" xfId="0" applyFont="1" applyBorder="1" applyAlignment="1">
      <alignment horizontal="center" vertical="center" wrapText="1"/>
    </xf>
    <xf numFmtId="0" fontId="12" fillId="0" borderId="4" xfId="0" applyFont="1" applyBorder="1" applyAlignment="1">
      <alignment horizontal="center" vertical="center" wrapText="1"/>
    </xf>
    <xf numFmtId="0" fontId="6" fillId="0" borderId="3" xfId="0" quotePrefix="1" applyFont="1" applyBorder="1" applyAlignment="1">
      <alignment horizontal="center" vertical="center" wrapText="1"/>
    </xf>
    <xf numFmtId="0" fontId="6" fillId="0" borderId="4" xfId="0" quotePrefix="1" applyFont="1" applyBorder="1" applyAlignment="1">
      <alignment horizontal="center" vertical="center" wrapText="1"/>
    </xf>
    <xf numFmtId="0" fontId="6" fillId="3" borderId="2"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6" fillId="3" borderId="2" xfId="0" quotePrefix="1" applyFont="1" applyFill="1" applyBorder="1" applyAlignment="1">
      <alignment horizontal="left" vertical="center" wrapText="1"/>
    </xf>
    <xf numFmtId="0" fontId="6" fillId="3" borderId="3" xfId="0" quotePrefix="1" applyFont="1" applyFill="1" applyBorder="1" applyAlignment="1">
      <alignment horizontal="left" vertical="center" wrapText="1"/>
    </xf>
    <xf numFmtId="0" fontId="6" fillId="3" borderId="2" xfId="0" quotePrefix="1" applyFont="1" applyFill="1" applyBorder="1" applyAlignment="1">
      <alignment horizontal="center" vertical="center" wrapText="1"/>
    </xf>
    <xf numFmtId="0" fontId="6" fillId="3" borderId="3" xfId="0" quotePrefix="1" applyFont="1" applyFill="1" applyBorder="1" applyAlignment="1">
      <alignment horizontal="center" vertical="center" wrapText="1"/>
    </xf>
    <xf numFmtId="0" fontId="6" fillId="3" borderId="4" xfId="0" quotePrefix="1" applyFont="1" applyFill="1" applyBorder="1" applyAlignment="1">
      <alignment horizontal="center" vertical="center" wrapText="1"/>
    </xf>
    <xf numFmtId="0" fontId="6" fillId="3" borderId="4" xfId="0" applyFont="1" applyFill="1" applyBorder="1" applyAlignment="1">
      <alignment horizontal="center" vertical="center" wrapText="1"/>
    </xf>
    <xf numFmtId="0" fontId="12" fillId="0" borderId="3" xfId="0" quotePrefix="1" applyFont="1" applyBorder="1" applyAlignment="1">
      <alignment horizontal="left" vertical="center" wrapText="1"/>
    </xf>
    <xf numFmtId="0" fontId="6" fillId="3" borderId="3" xfId="0" applyFont="1" applyFill="1" applyBorder="1" applyAlignment="1">
      <alignment horizontal="left" vertical="center" wrapText="1"/>
    </xf>
    <xf numFmtId="0" fontId="6" fillId="3" borderId="4" xfId="0" applyFont="1" applyFill="1" applyBorder="1" applyAlignment="1">
      <alignment horizontal="left" vertical="center" wrapText="1"/>
    </xf>
    <xf numFmtId="0" fontId="9" fillId="4" borderId="9" xfId="0" applyFont="1" applyFill="1" applyBorder="1" applyAlignment="1">
      <alignment horizontal="left" vertical="center"/>
    </xf>
    <xf numFmtId="0" fontId="9" fillId="4" borderId="10" xfId="0" applyFont="1" applyFill="1" applyBorder="1" applyAlignment="1">
      <alignment horizontal="left" vertical="center"/>
    </xf>
    <xf numFmtId="0" fontId="9" fillId="4" borderId="11" xfId="0" applyFont="1" applyFill="1" applyBorder="1" applyAlignment="1">
      <alignment horizontal="left" vertical="center"/>
    </xf>
    <xf numFmtId="0" fontId="2"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166" fontId="3" fillId="0" borderId="2" xfId="1" applyNumberFormat="1" applyFont="1" applyBorder="1" applyAlignment="1">
      <alignment horizontal="center" vertical="center" wrapText="1"/>
    </xf>
    <xf numFmtId="166" fontId="3" fillId="0" borderId="3" xfId="1" applyNumberFormat="1" applyFont="1" applyBorder="1" applyAlignment="1">
      <alignment horizontal="center" vertical="center" wrapText="1"/>
    </xf>
    <xf numFmtId="166" fontId="3" fillId="0" borderId="4" xfId="1" applyNumberFormat="1" applyFont="1" applyBorder="1" applyAlignment="1">
      <alignment horizontal="center" vertical="center" wrapText="1"/>
    </xf>
    <xf numFmtId="0" fontId="2" fillId="2" borderId="7" xfId="0" applyFont="1" applyFill="1" applyBorder="1" applyAlignment="1">
      <alignment horizontal="center" vertical="center"/>
    </xf>
    <xf numFmtId="0" fontId="2" fillId="2" borderId="14" xfId="0" applyFont="1" applyFill="1" applyBorder="1" applyAlignment="1">
      <alignment horizontal="center" vertical="center"/>
    </xf>
    <xf numFmtId="0" fontId="9" fillId="0" borderId="5" xfId="0" applyFont="1" applyBorder="1" applyAlignment="1">
      <alignment horizontal="left" vertical="center"/>
    </xf>
    <xf numFmtId="0" fontId="9" fillId="0" borderId="13" xfId="0" applyFont="1" applyBorder="1" applyAlignment="1">
      <alignment horizontal="left" vertical="center"/>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14" xfId="0" applyFont="1" applyBorder="1" applyAlignment="1">
      <alignment horizontal="left" vertical="center"/>
    </xf>
    <xf numFmtId="0" fontId="9" fillId="0" borderId="8" xfId="0" applyFont="1" applyBorder="1" applyAlignment="1">
      <alignment horizontal="left" vertical="center"/>
    </xf>
    <xf numFmtId="0" fontId="9" fillId="0" borderId="1" xfId="0" applyFont="1" applyBorder="1" applyAlignment="1">
      <alignment horizontal="left" vertical="center" wrapText="1"/>
    </xf>
    <xf numFmtId="0" fontId="6" fillId="0" borderId="1" xfId="0" applyFont="1" applyBorder="1" applyAlignment="1">
      <alignment horizontal="left" vertical="center" wrapText="1"/>
    </xf>
    <xf numFmtId="0" fontId="18" fillId="4" borderId="9" xfId="0" applyFont="1" applyFill="1" applyBorder="1" applyAlignment="1">
      <alignment horizontal="left" vertical="center" wrapText="1"/>
    </xf>
    <xf numFmtId="0" fontId="18" fillId="4" borderId="10" xfId="0" applyFont="1" applyFill="1" applyBorder="1" applyAlignment="1">
      <alignment horizontal="left" vertical="center" wrapText="1"/>
    </xf>
    <xf numFmtId="0" fontId="18" fillId="4" borderId="11" xfId="0" applyFont="1" applyFill="1" applyBorder="1" applyAlignment="1">
      <alignment horizontal="left" vertical="center" wrapText="1"/>
    </xf>
    <xf numFmtId="0" fontId="20" fillId="0" borderId="21" xfId="0" applyFont="1" applyBorder="1" applyAlignment="1">
      <alignment horizontal="center" vertical="center" wrapText="1"/>
    </xf>
    <xf numFmtId="0" fontId="20" fillId="0" borderId="22" xfId="0" applyFont="1" applyBorder="1" applyAlignment="1">
      <alignment horizontal="center" vertical="center" wrapText="1"/>
    </xf>
    <xf numFmtId="0" fontId="9" fillId="6" borderId="9" xfId="0" applyFont="1" applyFill="1" applyBorder="1" applyAlignment="1">
      <alignment horizontal="left" vertical="center"/>
    </xf>
    <xf numFmtId="0" fontId="9" fillId="6" borderId="10" xfId="0" applyFont="1" applyFill="1" applyBorder="1" applyAlignment="1">
      <alignment horizontal="left" vertical="center"/>
    </xf>
    <xf numFmtId="0" fontId="9" fillId="6" borderId="11" xfId="0" applyFont="1" applyFill="1" applyBorder="1" applyAlignment="1">
      <alignment horizontal="left" vertical="center"/>
    </xf>
    <xf numFmtId="0" fontId="4" fillId="3" borderId="2"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6" fillId="0" borderId="2" xfId="4" applyFont="1" applyBorder="1" applyAlignment="1">
      <alignment horizontal="center" vertical="center" wrapText="1"/>
    </xf>
    <xf numFmtId="0" fontId="6" fillId="0" borderId="3" xfId="4" applyFont="1" applyBorder="1" applyAlignment="1">
      <alignment horizontal="center" vertical="center" wrapText="1"/>
    </xf>
    <xf numFmtId="0" fontId="6" fillId="0" borderId="4" xfId="4" applyFont="1" applyBorder="1" applyAlignment="1">
      <alignment horizontal="center" vertical="center" wrapText="1"/>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26" xfId="0" applyFont="1" applyBorder="1" applyAlignment="1">
      <alignment horizontal="center" vertical="center" wrapText="1"/>
    </xf>
    <xf numFmtId="0" fontId="2" fillId="0" borderId="27" xfId="0" applyFont="1" applyBorder="1" applyAlignment="1">
      <alignment horizontal="center" vertical="center" wrapText="1"/>
    </xf>
    <xf numFmtId="0" fontId="2" fillId="2" borderId="1" xfId="0" applyFont="1" applyFill="1" applyBorder="1" applyAlignment="1">
      <alignment horizontal="center" vertical="center"/>
    </xf>
  </cellXfs>
  <cellStyles count="13">
    <cellStyle name="Comma" xfId="1" builtinId="3"/>
    <cellStyle name="Comma 17" xfId="8"/>
    <cellStyle name="Comma 2" xfId="7"/>
    <cellStyle name="Comma 2 4" xfId="11"/>
    <cellStyle name="Comma 4" xfId="5"/>
    <cellStyle name="Normal" xfId="0" builtinId="0"/>
    <cellStyle name="Normal 2" xfId="4"/>
    <cellStyle name="Normal 3" xfId="3"/>
    <cellStyle name="Normal 5" xfId="9"/>
    <cellStyle name="Normal_Bao gia HL+LC+BB thang 12" xfId="10"/>
    <cellStyle name="Normal_Sheet1" xfId="6"/>
    <cellStyle name="Normal_Sheet1_1" xfId="12"/>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2</xdr:col>
      <xdr:colOff>0</xdr:colOff>
      <xdr:row>1090</xdr:row>
      <xdr:rowOff>0</xdr:rowOff>
    </xdr:from>
    <xdr:ext cx="304800" cy="190710"/>
    <xdr:sp macro="" textlink="">
      <xdr:nvSpPr>
        <xdr:cNvPr id="56" name="AutoShape 4" descr="Káº¿t quáº£ hÃ¬nh áº£nh cho new">
          <a:extLst>
            <a:ext uri="{FF2B5EF4-FFF2-40B4-BE49-F238E27FC236}">
              <a16:creationId xmlns:a16="http://schemas.microsoft.com/office/drawing/2014/main" xmlns="" id="{00000000-0008-0000-0000-000038000000}"/>
            </a:ext>
            <a:ext uri="{147F2762-F138-4A5C-976F-8EAC2B608ADB}">
              <a16:predDERef xmlns:a16="http://schemas.microsoft.com/office/drawing/2014/main" xmlns="" pred="{13004CAD-3086-4E71-86C9-348024EAC996}"/>
            </a:ext>
          </a:extLst>
        </xdr:cNvPr>
        <xdr:cNvSpPr>
          <a:spLocks noChangeAspect="1" noChangeArrowheads="1"/>
        </xdr:cNvSpPr>
      </xdr:nvSpPr>
      <xdr:spPr>
        <a:xfrm>
          <a:off x="1943100" y="55900320"/>
          <a:ext cx="304800" cy="190710"/>
        </a:xfrm>
        <a:prstGeom prst="rect">
          <a:avLst/>
        </a:prstGeom>
        <a:noFill/>
        <a:ln w="9525">
          <a:noFill/>
          <a:miter lim="800000"/>
        </a:ln>
      </xdr:spPr>
    </xdr:sp>
    <xdr:clientData/>
  </xdr:oneCellAnchor>
  <xdr:oneCellAnchor>
    <xdr:from>
      <xdr:col>2</xdr:col>
      <xdr:colOff>0</xdr:colOff>
      <xdr:row>1090</xdr:row>
      <xdr:rowOff>0</xdr:rowOff>
    </xdr:from>
    <xdr:ext cx="304800" cy="190710"/>
    <xdr:sp macro="" textlink="">
      <xdr:nvSpPr>
        <xdr:cNvPr id="57" name="AutoShape 6" descr="Káº¿t quáº£ hÃ¬nh áº£nh cho new">
          <a:extLst>
            <a:ext uri="{FF2B5EF4-FFF2-40B4-BE49-F238E27FC236}">
              <a16:creationId xmlns:a16="http://schemas.microsoft.com/office/drawing/2014/main" xmlns="" id="{00000000-0008-0000-0000-000039000000}"/>
            </a:ext>
            <a:ext uri="{147F2762-F138-4A5C-976F-8EAC2B608ADB}">
              <a16:predDERef xmlns:a16="http://schemas.microsoft.com/office/drawing/2014/main" xmlns="" pred="{5D035C1B-9AEB-4DAC-8215-A6EFCB4213B8}"/>
            </a:ext>
          </a:extLst>
        </xdr:cNvPr>
        <xdr:cNvSpPr>
          <a:spLocks noChangeAspect="1" noChangeArrowheads="1"/>
        </xdr:cNvSpPr>
      </xdr:nvSpPr>
      <xdr:spPr>
        <a:xfrm>
          <a:off x="1943100" y="55900320"/>
          <a:ext cx="304800" cy="190710"/>
        </a:xfrm>
        <a:prstGeom prst="rect">
          <a:avLst/>
        </a:prstGeom>
        <a:noFill/>
        <a:ln w="9525">
          <a:noFill/>
          <a:miter lim="800000"/>
        </a:ln>
      </xdr:spPr>
    </xdr:sp>
    <xdr:clientData/>
  </xdr:oneCellAnchor>
  <xdr:oneCellAnchor>
    <xdr:from>
      <xdr:col>2</xdr:col>
      <xdr:colOff>0</xdr:colOff>
      <xdr:row>1090</xdr:row>
      <xdr:rowOff>0</xdr:rowOff>
    </xdr:from>
    <xdr:ext cx="304800" cy="194645"/>
    <xdr:sp macro="" textlink="">
      <xdr:nvSpPr>
        <xdr:cNvPr id="58" name="AutoShape 4" descr="Káº¿t quáº£ hÃ¬nh áº£nh cho new">
          <a:extLst>
            <a:ext uri="{FF2B5EF4-FFF2-40B4-BE49-F238E27FC236}">
              <a16:creationId xmlns:a16="http://schemas.microsoft.com/office/drawing/2014/main" xmlns="" id="{00000000-0008-0000-0000-00003A000000}"/>
            </a:ext>
            <a:ext uri="{147F2762-F138-4A5C-976F-8EAC2B608ADB}">
              <a16:predDERef xmlns:a16="http://schemas.microsoft.com/office/drawing/2014/main" xmlns="" pred="{37B6A6EA-4BDA-4058-BB52-80016543B577}"/>
            </a:ext>
          </a:extLst>
        </xdr:cNvPr>
        <xdr:cNvSpPr>
          <a:spLocks noChangeAspect="1" noChangeArrowheads="1"/>
        </xdr:cNvSpPr>
      </xdr:nvSpPr>
      <xdr:spPr>
        <a:xfrm>
          <a:off x="1943100" y="55900320"/>
          <a:ext cx="304800" cy="194645"/>
        </a:xfrm>
        <a:prstGeom prst="rect">
          <a:avLst/>
        </a:prstGeom>
        <a:noFill/>
        <a:ln w="9525">
          <a:noFill/>
          <a:miter lim="800000"/>
        </a:ln>
      </xdr:spPr>
    </xdr:sp>
    <xdr:clientData/>
  </xdr:oneCellAnchor>
  <xdr:oneCellAnchor>
    <xdr:from>
      <xdr:col>2</xdr:col>
      <xdr:colOff>0</xdr:colOff>
      <xdr:row>1090</xdr:row>
      <xdr:rowOff>0</xdr:rowOff>
    </xdr:from>
    <xdr:ext cx="304800" cy="194645"/>
    <xdr:sp macro="" textlink="">
      <xdr:nvSpPr>
        <xdr:cNvPr id="59" name="AutoShape 6" descr="Káº¿t quáº£ hÃ¬nh áº£nh cho new">
          <a:extLst>
            <a:ext uri="{FF2B5EF4-FFF2-40B4-BE49-F238E27FC236}">
              <a16:creationId xmlns:a16="http://schemas.microsoft.com/office/drawing/2014/main" xmlns="" id="{00000000-0008-0000-0000-00003B000000}"/>
            </a:ext>
            <a:ext uri="{147F2762-F138-4A5C-976F-8EAC2B608ADB}">
              <a16:predDERef xmlns:a16="http://schemas.microsoft.com/office/drawing/2014/main" xmlns="" pred="{628C2672-5C0F-467E-A9C6-0022F5F055E2}"/>
            </a:ext>
          </a:extLst>
        </xdr:cNvPr>
        <xdr:cNvSpPr>
          <a:spLocks noChangeAspect="1" noChangeArrowheads="1"/>
        </xdr:cNvSpPr>
      </xdr:nvSpPr>
      <xdr:spPr>
        <a:xfrm>
          <a:off x="1943100" y="55900320"/>
          <a:ext cx="304800" cy="194645"/>
        </a:xfrm>
        <a:prstGeom prst="rect">
          <a:avLst/>
        </a:prstGeom>
        <a:noFill/>
        <a:ln w="9525">
          <a:noFill/>
          <a:miter lim="800000"/>
        </a:ln>
      </xdr:spPr>
    </xdr:sp>
    <xdr:clientData/>
  </xdr:oneCellAnchor>
  <xdr:oneCellAnchor>
    <xdr:from>
      <xdr:col>2</xdr:col>
      <xdr:colOff>0</xdr:colOff>
      <xdr:row>1090</xdr:row>
      <xdr:rowOff>0</xdr:rowOff>
    </xdr:from>
    <xdr:ext cx="304800" cy="194645"/>
    <xdr:sp macro="" textlink="">
      <xdr:nvSpPr>
        <xdr:cNvPr id="60" name="AutoShape 4" descr="Káº¿t quáº£ hÃ¬nh áº£nh cho new">
          <a:extLst>
            <a:ext uri="{FF2B5EF4-FFF2-40B4-BE49-F238E27FC236}">
              <a16:creationId xmlns:a16="http://schemas.microsoft.com/office/drawing/2014/main" xmlns="" id="{00000000-0008-0000-0000-00003C000000}"/>
            </a:ext>
            <a:ext uri="{147F2762-F138-4A5C-976F-8EAC2B608ADB}">
              <a16:predDERef xmlns:a16="http://schemas.microsoft.com/office/drawing/2014/main" xmlns="" pred="{B7170754-319B-459B-B6DC-05B3C8A9462C}"/>
            </a:ext>
          </a:extLst>
        </xdr:cNvPr>
        <xdr:cNvSpPr>
          <a:spLocks noChangeAspect="1" noChangeArrowheads="1"/>
        </xdr:cNvSpPr>
      </xdr:nvSpPr>
      <xdr:spPr>
        <a:xfrm>
          <a:off x="1943100" y="55900320"/>
          <a:ext cx="304800" cy="194645"/>
        </a:xfrm>
        <a:prstGeom prst="rect">
          <a:avLst/>
        </a:prstGeom>
        <a:noFill/>
        <a:ln w="9525">
          <a:noFill/>
          <a:miter lim="800000"/>
        </a:ln>
      </xdr:spPr>
    </xdr:sp>
    <xdr:clientData/>
  </xdr:oneCellAnchor>
  <xdr:oneCellAnchor>
    <xdr:from>
      <xdr:col>2</xdr:col>
      <xdr:colOff>0</xdr:colOff>
      <xdr:row>1090</xdr:row>
      <xdr:rowOff>0</xdr:rowOff>
    </xdr:from>
    <xdr:ext cx="304800" cy="194645"/>
    <xdr:sp macro="" textlink="">
      <xdr:nvSpPr>
        <xdr:cNvPr id="61" name="AutoShape 6" descr="Káº¿t quáº£ hÃ¬nh áº£nh cho new">
          <a:extLst>
            <a:ext uri="{FF2B5EF4-FFF2-40B4-BE49-F238E27FC236}">
              <a16:creationId xmlns:a16="http://schemas.microsoft.com/office/drawing/2014/main" xmlns="" id="{00000000-0008-0000-0000-00003D000000}"/>
            </a:ext>
            <a:ext uri="{147F2762-F138-4A5C-976F-8EAC2B608ADB}">
              <a16:predDERef xmlns:a16="http://schemas.microsoft.com/office/drawing/2014/main" xmlns="" pred="{59BCA185-859C-418D-962E-CE682713A037}"/>
            </a:ext>
          </a:extLst>
        </xdr:cNvPr>
        <xdr:cNvSpPr>
          <a:spLocks noChangeAspect="1" noChangeArrowheads="1"/>
        </xdr:cNvSpPr>
      </xdr:nvSpPr>
      <xdr:spPr>
        <a:xfrm>
          <a:off x="1943100" y="55900320"/>
          <a:ext cx="304800" cy="194645"/>
        </a:xfrm>
        <a:prstGeom prst="rect">
          <a:avLst/>
        </a:prstGeom>
        <a:noFill/>
        <a:ln w="9525">
          <a:noFill/>
          <a:miter lim="800000"/>
        </a:ln>
      </xdr:spPr>
    </xdr:sp>
    <xdr:clientData/>
  </xdr:oneCellAnchor>
  <xdr:oneCellAnchor>
    <xdr:from>
      <xdr:col>2</xdr:col>
      <xdr:colOff>0</xdr:colOff>
      <xdr:row>1090</xdr:row>
      <xdr:rowOff>0</xdr:rowOff>
    </xdr:from>
    <xdr:ext cx="304800" cy="194645"/>
    <xdr:sp macro="" textlink="">
      <xdr:nvSpPr>
        <xdr:cNvPr id="62" name="AutoShape 4" descr="Káº¿t quáº£ hÃ¬nh áº£nh cho new">
          <a:extLst>
            <a:ext uri="{FF2B5EF4-FFF2-40B4-BE49-F238E27FC236}">
              <a16:creationId xmlns:a16="http://schemas.microsoft.com/office/drawing/2014/main" xmlns="" id="{00000000-0008-0000-0000-00003E000000}"/>
            </a:ext>
            <a:ext uri="{147F2762-F138-4A5C-976F-8EAC2B608ADB}">
              <a16:predDERef xmlns:a16="http://schemas.microsoft.com/office/drawing/2014/main" xmlns="" pred="{A00B4E6F-060C-4992-8CDB-ADCDAA9DF34B}"/>
            </a:ext>
          </a:extLst>
        </xdr:cNvPr>
        <xdr:cNvSpPr>
          <a:spLocks noChangeAspect="1" noChangeArrowheads="1"/>
        </xdr:cNvSpPr>
      </xdr:nvSpPr>
      <xdr:spPr>
        <a:xfrm>
          <a:off x="1943100" y="55900320"/>
          <a:ext cx="304800" cy="194645"/>
        </a:xfrm>
        <a:prstGeom prst="rect">
          <a:avLst/>
        </a:prstGeom>
        <a:noFill/>
        <a:ln w="9525">
          <a:noFill/>
          <a:miter lim="800000"/>
        </a:ln>
      </xdr:spPr>
    </xdr:sp>
    <xdr:clientData/>
  </xdr:oneCellAnchor>
  <xdr:oneCellAnchor>
    <xdr:from>
      <xdr:col>2</xdr:col>
      <xdr:colOff>0</xdr:colOff>
      <xdr:row>1090</xdr:row>
      <xdr:rowOff>0</xdr:rowOff>
    </xdr:from>
    <xdr:ext cx="304800" cy="194645"/>
    <xdr:sp macro="" textlink="">
      <xdr:nvSpPr>
        <xdr:cNvPr id="63" name="AutoShape 6" descr="Káº¿t quáº£ hÃ¬nh áº£nh cho new">
          <a:extLst>
            <a:ext uri="{FF2B5EF4-FFF2-40B4-BE49-F238E27FC236}">
              <a16:creationId xmlns:a16="http://schemas.microsoft.com/office/drawing/2014/main" xmlns="" id="{00000000-0008-0000-0000-00003F000000}"/>
            </a:ext>
            <a:ext uri="{147F2762-F138-4A5C-976F-8EAC2B608ADB}">
              <a16:predDERef xmlns:a16="http://schemas.microsoft.com/office/drawing/2014/main" xmlns="" pred="{A3078295-51DB-4D61-830B-F8AA1B2E8BBE}"/>
            </a:ext>
          </a:extLst>
        </xdr:cNvPr>
        <xdr:cNvSpPr>
          <a:spLocks noChangeAspect="1" noChangeArrowheads="1"/>
        </xdr:cNvSpPr>
      </xdr:nvSpPr>
      <xdr:spPr>
        <a:xfrm>
          <a:off x="1943100" y="55900320"/>
          <a:ext cx="304800" cy="194645"/>
        </a:xfrm>
        <a:prstGeom prst="rect">
          <a:avLst/>
        </a:prstGeom>
        <a:noFill/>
        <a:ln w="9525">
          <a:noFill/>
          <a:miter lim="800000"/>
        </a:ln>
      </xdr:spPr>
    </xdr:sp>
    <xdr:clientData/>
  </xdr:oneCellAnchor>
  <xdr:oneCellAnchor>
    <xdr:from>
      <xdr:col>2</xdr:col>
      <xdr:colOff>0</xdr:colOff>
      <xdr:row>1090</xdr:row>
      <xdr:rowOff>0</xdr:rowOff>
    </xdr:from>
    <xdr:ext cx="304800" cy="190503"/>
    <xdr:sp macro="" textlink="">
      <xdr:nvSpPr>
        <xdr:cNvPr id="64" name="AutoShape 4" descr="Káº¿t quáº£ hÃ¬nh áº£nh cho new">
          <a:extLst>
            <a:ext uri="{FF2B5EF4-FFF2-40B4-BE49-F238E27FC236}">
              <a16:creationId xmlns:a16="http://schemas.microsoft.com/office/drawing/2014/main" xmlns="" id="{00000000-0008-0000-0000-000040000000}"/>
            </a:ext>
            <a:ext uri="{147F2762-F138-4A5C-976F-8EAC2B608ADB}">
              <a16:predDERef xmlns:a16="http://schemas.microsoft.com/office/drawing/2014/main" xmlns="" pred="{4ED39164-D46D-4B59-B7AB-A1B8CCD4C436}"/>
            </a:ext>
          </a:extLst>
        </xdr:cNvPr>
        <xdr:cNvSpPr>
          <a:spLocks noChangeAspect="1" noChangeArrowheads="1"/>
        </xdr:cNvSpPr>
      </xdr:nvSpPr>
      <xdr:spPr>
        <a:xfrm>
          <a:off x="1943100" y="55900320"/>
          <a:ext cx="304800" cy="190503"/>
        </a:xfrm>
        <a:prstGeom prst="rect">
          <a:avLst/>
        </a:prstGeom>
        <a:noFill/>
        <a:ln w="9525">
          <a:noFill/>
          <a:miter lim="800000"/>
        </a:ln>
      </xdr:spPr>
    </xdr:sp>
    <xdr:clientData/>
  </xdr:oneCellAnchor>
  <xdr:oneCellAnchor>
    <xdr:from>
      <xdr:col>2</xdr:col>
      <xdr:colOff>0</xdr:colOff>
      <xdr:row>1090</xdr:row>
      <xdr:rowOff>0</xdr:rowOff>
    </xdr:from>
    <xdr:ext cx="304800" cy="190503"/>
    <xdr:sp macro="" textlink="">
      <xdr:nvSpPr>
        <xdr:cNvPr id="65" name="AutoShape 6" descr="Káº¿t quáº£ hÃ¬nh áº£nh cho new">
          <a:extLst>
            <a:ext uri="{FF2B5EF4-FFF2-40B4-BE49-F238E27FC236}">
              <a16:creationId xmlns:a16="http://schemas.microsoft.com/office/drawing/2014/main" xmlns="" id="{00000000-0008-0000-0000-000041000000}"/>
            </a:ext>
            <a:ext uri="{147F2762-F138-4A5C-976F-8EAC2B608ADB}">
              <a16:predDERef xmlns:a16="http://schemas.microsoft.com/office/drawing/2014/main" xmlns="" pred="{7FC58687-F092-4872-82E7-FA22B5A89826}"/>
            </a:ext>
          </a:extLst>
        </xdr:cNvPr>
        <xdr:cNvSpPr>
          <a:spLocks noChangeAspect="1" noChangeArrowheads="1"/>
        </xdr:cNvSpPr>
      </xdr:nvSpPr>
      <xdr:spPr>
        <a:xfrm>
          <a:off x="1943100" y="55900320"/>
          <a:ext cx="304800" cy="190503"/>
        </a:xfrm>
        <a:prstGeom prst="rect">
          <a:avLst/>
        </a:prstGeom>
        <a:noFill/>
        <a:ln w="9525">
          <a:noFill/>
          <a:miter lim="800000"/>
        </a:ln>
      </xdr:spPr>
    </xdr:sp>
    <xdr:clientData/>
  </xdr:oneCellAnchor>
  <xdr:oneCellAnchor>
    <xdr:from>
      <xdr:col>2</xdr:col>
      <xdr:colOff>0</xdr:colOff>
      <xdr:row>1090</xdr:row>
      <xdr:rowOff>0</xdr:rowOff>
    </xdr:from>
    <xdr:ext cx="304800" cy="190503"/>
    <xdr:sp macro="" textlink="">
      <xdr:nvSpPr>
        <xdr:cNvPr id="66" name="AutoShape 4" descr="Káº¿t quáº£ hÃ¬nh áº£nh cho new">
          <a:extLst>
            <a:ext uri="{FF2B5EF4-FFF2-40B4-BE49-F238E27FC236}">
              <a16:creationId xmlns:a16="http://schemas.microsoft.com/office/drawing/2014/main" xmlns="" id="{00000000-0008-0000-0000-000042000000}"/>
            </a:ext>
            <a:ext uri="{147F2762-F138-4A5C-976F-8EAC2B608ADB}">
              <a16:predDERef xmlns:a16="http://schemas.microsoft.com/office/drawing/2014/main" xmlns="" pred="{108E6C5A-83E6-433F-B16E-5E262F550725}"/>
            </a:ext>
          </a:extLst>
        </xdr:cNvPr>
        <xdr:cNvSpPr>
          <a:spLocks noChangeAspect="1" noChangeArrowheads="1"/>
        </xdr:cNvSpPr>
      </xdr:nvSpPr>
      <xdr:spPr>
        <a:xfrm>
          <a:off x="1943100" y="55900320"/>
          <a:ext cx="304800" cy="190503"/>
        </a:xfrm>
        <a:prstGeom prst="rect">
          <a:avLst/>
        </a:prstGeom>
        <a:noFill/>
        <a:ln w="9525">
          <a:noFill/>
          <a:miter lim="800000"/>
        </a:ln>
      </xdr:spPr>
    </xdr:sp>
    <xdr:clientData/>
  </xdr:oneCellAnchor>
  <xdr:oneCellAnchor>
    <xdr:from>
      <xdr:col>2</xdr:col>
      <xdr:colOff>0</xdr:colOff>
      <xdr:row>1090</xdr:row>
      <xdr:rowOff>0</xdr:rowOff>
    </xdr:from>
    <xdr:ext cx="304800" cy="190503"/>
    <xdr:sp macro="" textlink="">
      <xdr:nvSpPr>
        <xdr:cNvPr id="67" name="AutoShape 6" descr="Káº¿t quáº£ hÃ¬nh áº£nh cho new">
          <a:extLst>
            <a:ext uri="{FF2B5EF4-FFF2-40B4-BE49-F238E27FC236}">
              <a16:creationId xmlns:a16="http://schemas.microsoft.com/office/drawing/2014/main" xmlns="" id="{00000000-0008-0000-0000-000043000000}"/>
            </a:ext>
            <a:ext uri="{147F2762-F138-4A5C-976F-8EAC2B608ADB}">
              <a16:predDERef xmlns:a16="http://schemas.microsoft.com/office/drawing/2014/main" xmlns="" pred="{E09C6C08-6784-4AB0-A630-B8E24FB44DF9}"/>
            </a:ext>
          </a:extLst>
        </xdr:cNvPr>
        <xdr:cNvSpPr>
          <a:spLocks noChangeAspect="1" noChangeArrowheads="1"/>
        </xdr:cNvSpPr>
      </xdr:nvSpPr>
      <xdr:spPr>
        <a:xfrm>
          <a:off x="1943100" y="55900320"/>
          <a:ext cx="304800" cy="190503"/>
        </a:xfrm>
        <a:prstGeom prst="rect">
          <a:avLst/>
        </a:prstGeom>
        <a:noFill/>
        <a:ln w="9525">
          <a:noFill/>
          <a:miter lim="800000"/>
        </a:ln>
      </xdr:spPr>
    </xdr:sp>
    <xdr:clientData/>
  </xdr:oneCellAnchor>
  <xdr:oneCellAnchor>
    <xdr:from>
      <xdr:col>2</xdr:col>
      <xdr:colOff>0</xdr:colOff>
      <xdr:row>1090</xdr:row>
      <xdr:rowOff>0</xdr:rowOff>
    </xdr:from>
    <xdr:ext cx="304800" cy="194645"/>
    <xdr:sp macro="" textlink="">
      <xdr:nvSpPr>
        <xdr:cNvPr id="68" name="AutoShape 4" descr="Káº¿t quáº£ hÃ¬nh áº£nh cho new">
          <a:extLst>
            <a:ext uri="{FF2B5EF4-FFF2-40B4-BE49-F238E27FC236}">
              <a16:creationId xmlns:a16="http://schemas.microsoft.com/office/drawing/2014/main" xmlns="" id="{00000000-0008-0000-0000-000044000000}"/>
            </a:ext>
            <a:ext uri="{147F2762-F138-4A5C-976F-8EAC2B608ADB}">
              <a16:predDERef xmlns:a16="http://schemas.microsoft.com/office/drawing/2014/main" xmlns="" pred="{24A4C9D2-3475-448D-A279-A59075FC14B5}"/>
            </a:ext>
          </a:extLst>
        </xdr:cNvPr>
        <xdr:cNvSpPr>
          <a:spLocks noChangeAspect="1" noChangeArrowheads="1"/>
        </xdr:cNvSpPr>
      </xdr:nvSpPr>
      <xdr:spPr>
        <a:xfrm>
          <a:off x="1943100" y="55900320"/>
          <a:ext cx="304800" cy="194645"/>
        </a:xfrm>
        <a:prstGeom prst="rect">
          <a:avLst/>
        </a:prstGeom>
        <a:noFill/>
        <a:ln w="9525">
          <a:noFill/>
          <a:miter lim="800000"/>
        </a:ln>
      </xdr:spPr>
    </xdr:sp>
    <xdr:clientData/>
  </xdr:oneCellAnchor>
  <xdr:oneCellAnchor>
    <xdr:from>
      <xdr:col>2</xdr:col>
      <xdr:colOff>0</xdr:colOff>
      <xdr:row>1090</xdr:row>
      <xdr:rowOff>0</xdr:rowOff>
    </xdr:from>
    <xdr:ext cx="304800" cy="194645"/>
    <xdr:sp macro="" textlink="">
      <xdr:nvSpPr>
        <xdr:cNvPr id="69" name="AutoShape 6" descr="Káº¿t quáº£ hÃ¬nh áº£nh cho new">
          <a:extLst>
            <a:ext uri="{FF2B5EF4-FFF2-40B4-BE49-F238E27FC236}">
              <a16:creationId xmlns:a16="http://schemas.microsoft.com/office/drawing/2014/main" xmlns="" id="{00000000-0008-0000-0000-000045000000}"/>
            </a:ext>
            <a:ext uri="{147F2762-F138-4A5C-976F-8EAC2B608ADB}">
              <a16:predDERef xmlns:a16="http://schemas.microsoft.com/office/drawing/2014/main" xmlns="" pred="{7F16AFA6-5995-4B51-BC90-8FD8025EC72E}"/>
            </a:ext>
          </a:extLst>
        </xdr:cNvPr>
        <xdr:cNvSpPr>
          <a:spLocks noChangeAspect="1" noChangeArrowheads="1"/>
        </xdr:cNvSpPr>
      </xdr:nvSpPr>
      <xdr:spPr>
        <a:xfrm>
          <a:off x="1943100" y="55900320"/>
          <a:ext cx="304800" cy="194645"/>
        </a:xfrm>
        <a:prstGeom prst="rect">
          <a:avLst/>
        </a:prstGeom>
        <a:noFill/>
        <a:ln w="9525">
          <a:noFill/>
          <a:miter lim="800000"/>
        </a:ln>
      </xdr:spPr>
    </xdr:sp>
    <xdr:clientData/>
  </xdr:oneCellAnchor>
  <xdr:oneCellAnchor>
    <xdr:from>
      <xdr:col>2</xdr:col>
      <xdr:colOff>0</xdr:colOff>
      <xdr:row>1090</xdr:row>
      <xdr:rowOff>0</xdr:rowOff>
    </xdr:from>
    <xdr:ext cx="304800" cy="194645"/>
    <xdr:sp macro="" textlink="">
      <xdr:nvSpPr>
        <xdr:cNvPr id="70" name="AutoShape 4" descr="Káº¿t quáº£ hÃ¬nh áº£nh cho new">
          <a:extLst>
            <a:ext uri="{FF2B5EF4-FFF2-40B4-BE49-F238E27FC236}">
              <a16:creationId xmlns:a16="http://schemas.microsoft.com/office/drawing/2014/main" xmlns="" id="{00000000-0008-0000-0000-000046000000}"/>
            </a:ext>
            <a:ext uri="{147F2762-F138-4A5C-976F-8EAC2B608ADB}">
              <a16:predDERef xmlns:a16="http://schemas.microsoft.com/office/drawing/2014/main" xmlns="" pred="{47A6A4A3-7B31-467B-B0E3-170EC599EDEA}"/>
            </a:ext>
          </a:extLst>
        </xdr:cNvPr>
        <xdr:cNvSpPr>
          <a:spLocks noChangeAspect="1" noChangeArrowheads="1"/>
        </xdr:cNvSpPr>
      </xdr:nvSpPr>
      <xdr:spPr>
        <a:xfrm>
          <a:off x="1943100" y="55900320"/>
          <a:ext cx="304800" cy="194645"/>
        </a:xfrm>
        <a:prstGeom prst="rect">
          <a:avLst/>
        </a:prstGeom>
        <a:noFill/>
        <a:ln w="9525">
          <a:noFill/>
          <a:miter lim="800000"/>
        </a:ln>
      </xdr:spPr>
    </xdr:sp>
    <xdr:clientData/>
  </xdr:oneCellAnchor>
  <xdr:oneCellAnchor>
    <xdr:from>
      <xdr:col>2</xdr:col>
      <xdr:colOff>0</xdr:colOff>
      <xdr:row>1090</xdr:row>
      <xdr:rowOff>0</xdr:rowOff>
    </xdr:from>
    <xdr:ext cx="304800" cy="194645"/>
    <xdr:sp macro="" textlink="">
      <xdr:nvSpPr>
        <xdr:cNvPr id="71" name="AutoShape 6" descr="Káº¿t quáº£ hÃ¬nh áº£nh cho new">
          <a:extLst>
            <a:ext uri="{FF2B5EF4-FFF2-40B4-BE49-F238E27FC236}">
              <a16:creationId xmlns:a16="http://schemas.microsoft.com/office/drawing/2014/main" xmlns="" id="{00000000-0008-0000-0000-000047000000}"/>
            </a:ext>
            <a:ext uri="{147F2762-F138-4A5C-976F-8EAC2B608ADB}">
              <a16:predDERef xmlns:a16="http://schemas.microsoft.com/office/drawing/2014/main" xmlns="" pred="{A9207AA7-ACDC-4F35-9145-66A0BF1FE995}"/>
            </a:ext>
          </a:extLst>
        </xdr:cNvPr>
        <xdr:cNvSpPr>
          <a:spLocks noChangeAspect="1" noChangeArrowheads="1"/>
        </xdr:cNvSpPr>
      </xdr:nvSpPr>
      <xdr:spPr>
        <a:xfrm>
          <a:off x="1943100" y="55900320"/>
          <a:ext cx="304800" cy="194645"/>
        </a:xfrm>
        <a:prstGeom prst="rect">
          <a:avLst/>
        </a:prstGeom>
        <a:noFill/>
        <a:ln w="9525">
          <a:noFill/>
          <a:miter lim="800000"/>
        </a:ln>
      </xdr:spPr>
    </xdr:sp>
    <xdr:clientData/>
  </xdr:oneCellAnchor>
  <xdr:oneCellAnchor>
    <xdr:from>
      <xdr:col>2</xdr:col>
      <xdr:colOff>0</xdr:colOff>
      <xdr:row>1090</xdr:row>
      <xdr:rowOff>0</xdr:rowOff>
    </xdr:from>
    <xdr:ext cx="304800" cy="194645"/>
    <xdr:sp macro="" textlink="">
      <xdr:nvSpPr>
        <xdr:cNvPr id="72" name="AutoShape 4" descr="Káº¿t quáº£ hÃ¬nh áº£nh cho new">
          <a:extLst>
            <a:ext uri="{FF2B5EF4-FFF2-40B4-BE49-F238E27FC236}">
              <a16:creationId xmlns:a16="http://schemas.microsoft.com/office/drawing/2014/main" xmlns="" id="{00000000-0008-0000-0000-000048000000}"/>
            </a:ext>
            <a:ext uri="{147F2762-F138-4A5C-976F-8EAC2B608ADB}">
              <a16:predDERef xmlns:a16="http://schemas.microsoft.com/office/drawing/2014/main" xmlns="" pred="{4D5FB302-8A77-4A19-B90C-0AA158B87AA1}"/>
            </a:ext>
          </a:extLst>
        </xdr:cNvPr>
        <xdr:cNvSpPr>
          <a:spLocks noChangeAspect="1" noChangeArrowheads="1"/>
        </xdr:cNvSpPr>
      </xdr:nvSpPr>
      <xdr:spPr>
        <a:xfrm>
          <a:off x="1943100" y="55900320"/>
          <a:ext cx="304800" cy="194645"/>
        </a:xfrm>
        <a:prstGeom prst="rect">
          <a:avLst/>
        </a:prstGeom>
        <a:noFill/>
        <a:ln w="9525">
          <a:noFill/>
          <a:miter lim="800000"/>
        </a:ln>
      </xdr:spPr>
    </xdr:sp>
    <xdr:clientData/>
  </xdr:oneCellAnchor>
  <xdr:oneCellAnchor>
    <xdr:from>
      <xdr:col>2</xdr:col>
      <xdr:colOff>0</xdr:colOff>
      <xdr:row>1090</xdr:row>
      <xdr:rowOff>0</xdr:rowOff>
    </xdr:from>
    <xdr:ext cx="304800" cy="194645"/>
    <xdr:sp macro="" textlink="">
      <xdr:nvSpPr>
        <xdr:cNvPr id="73" name="AutoShape 6" descr="Káº¿t quáº£ hÃ¬nh áº£nh cho new">
          <a:extLst>
            <a:ext uri="{FF2B5EF4-FFF2-40B4-BE49-F238E27FC236}">
              <a16:creationId xmlns:a16="http://schemas.microsoft.com/office/drawing/2014/main" xmlns="" id="{00000000-0008-0000-0000-000049000000}"/>
            </a:ext>
            <a:ext uri="{147F2762-F138-4A5C-976F-8EAC2B608ADB}">
              <a16:predDERef xmlns:a16="http://schemas.microsoft.com/office/drawing/2014/main" xmlns="" pred="{02E403DD-864C-46BA-A833-D2073CAD6299}"/>
            </a:ext>
          </a:extLst>
        </xdr:cNvPr>
        <xdr:cNvSpPr>
          <a:spLocks noChangeAspect="1" noChangeArrowheads="1"/>
        </xdr:cNvSpPr>
      </xdr:nvSpPr>
      <xdr:spPr>
        <a:xfrm>
          <a:off x="1943100" y="55900320"/>
          <a:ext cx="304800" cy="194645"/>
        </a:xfrm>
        <a:prstGeom prst="rect">
          <a:avLst/>
        </a:prstGeom>
        <a:noFill/>
        <a:ln w="9525">
          <a:noFill/>
          <a:miter lim="800000"/>
        </a:ln>
      </xdr:spPr>
    </xdr:sp>
    <xdr:clientData/>
  </xdr:oneCellAnchor>
  <xdr:oneCellAnchor>
    <xdr:from>
      <xdr:col>2</xdr:col>
      <xdr:colOff>0</xdr:colOff>
      <xdr:row>1090</xdr:row>
      <xdr:rowOff>0</xdr:rowOff>
    </xdr:from>
    <xdr:ext cx="304800" cy="190710"/>
    <xdr:sp macro="" textlink="">
      <xdr:nvSpPr>
        <xdr:cNvPr id="74" name="AutoShape 4" descr="Káº¿t quáº£ hÃ¬nh áº£nh cho new">
          <a:extLst>
            <a:ext uri="{FF2B5EF4-FFF2-40B4-BE49-F238E27FC236}">
              <a16:creationId xmlns:a16="http://schemas.microsoft.com/office/drawing/2014/main" xmlns="" id="{00000000-0008-0000-0000-00004A000000}"/>
            </a:ext>
            <a:ext uri="{147F2762-F138-4A5C-976F-8EAC2B608ADB}">
              <a16:predDERef xmlns:a16="http://schemas.microsoft.com/office/drawing/2014/main" xmlns="" pred="{456490E8-CB0E-4E5C-9BC8-063E2E95F91F}"/>
            </a:ext>
          </a:extLst>
        </xdr:cNvPr>
        <xdr:cNvSpPr>
          <a:spLocks noChangeAspect="1" noChangeArrowheads="1"/>
        </xdr:cNvSpPr>
      </xdr:nvSpPr>
      <xdr:spPr>
        <a:xfrm>
          <a:off x="1943100" y="55900320"/>
          <a:ext cx="304800" cy="190710"/>
        </a:xfrm>
        <a:prstGeom prst="rect">
          <a:avLst/>
        </a:prstGeom>
        <a:noFill/>
        <a:ln w="9525">
          <a:noFill/>
          <a:miter lim="800000"/>
        </a:ln>
      </xdr:spPr>
    </xdr:sp>
    <xdr:clientData/>
  </xdr:oneCellAnchor>
  <xdr:oneCellAnchor>
    <xdr:from>
      <xdr:col>2</xdr:col>
      <xdr:colOff>0</xdr:colOff>
      <xdr:row>1090</xdr:row>
      <xdr:rowOff>0</xdr:rowOff>
    </xdr:from>
    <xdr:ext cx="304800" cy="190710"/>
    <xdr:sp macro="" textlink="">
      <xdr:nvSpPr>
        <xdr:cNvPr id="75" name="AutoShape 6" descr="Káº¿t quáº£ hÃ¬nh áº£nh cho new">
          <a:extLst>
            <a:ext uri="{FF2B5EF4-FFF2-40B4-BE49-F238E27FC236}">
              <a16:creationId xmlns:a16="http://schemas.microsoft.com/office/drawing/2014/main" xmlns="" id="{00000000-0008-0000-0000-00004B000000}"/>
            </a:ext>
            <a:ext uri="{147F2762-F138-4A5C-976F-8EAC2B608ADB}">
              <a16:predDERef xmlns:a16="http://schemas.microsoft.com/office/drawing/2014/main" xmlns="" pred="{281DBCAC-28C8-4650-A6FF-89AD815C5719}"/>
            </a:ext>
          </a:extLst>
        </xdr:cNvPr>
        <xdr:cNvSpPr>
          <a:spLocks noChangeAspect="1" noChangeArrowheads="1"/>
        </xdr:cNvSpPr>
      </xdr:nvSpPr>
      <xdr:spPr>
        <a:xfrm>
          <a:off x="1943100" y="55900320"/>
          <a:ext cx="304800" cy="190710"/>
        </a:xfrm>
        <a:prstGeom prst="rect">
          <a:avLst/>
        </a:prstGeom>
        <a:noFill/>
        <a:ln w="9525">
          <a:noFill/>
          <a:miter lim="800000"/>
        </a:ln>
      </xdr:spPr>
    </xdr:sp>
    <xdr:clientData/>
  </xdr:oneCellAnchor>
  <xdr:oneCellAnchor>
    <xdr:from>
      <xdr:col>2</xdr:col>
      <xdr:colOff>0</xdr:colOff>
      <xdr:row>1090</xdr:row>
      <xdr:rowOff>0</xdr:rowOff>
    </xdr:from>
    <xdr:ext cx="304800" cy="194645"/>
    <xdr:sp macro="" textlink="">
      <xdr:nvSpPr>
        <xdr:cNvPr id="76" name="AutoShape 4" descr="Káº¿t quáº£ hÃ¬nh áº£nh cho new">
          <a:extLst>
            <a:ext uri="{FF2B5EF4-FFF2-40B4-BE49-F238E27FC236}">
              <a16:creationId xmlns:a16="http://schemas.microsoft.com/office/drawing/2014/main" xmlns="" id="{00000000-0008-0000-0000-00004C000000}"/>
            </a:ext>
            <a:ext uri="{147F2762-F138-4A5C-976F-8EAC2B608ADB}">
              <a16:predDERef xmlns:a16="http://schemas.microsoft.com/office/drawing/2014/main" xmlns="" pred="{D7171E5C-952C-40D3-BF8C-1C1509FD503D}"/>
            </a:ext>
          </a:extLst>
        </xdr:cNvPr>
        <xdr:cNvSpPr>
          <a:spLocks noChangeAspect="1" noChangeArrowheads="1"/>
        </xdr:cNvSpPr>
      </xdr:nvSpPr>
      <xdr:spPr>
        <a:xfrm>
          <a:off x="1943100" y="55900320"/>
          <a:ext cx="304800" cy="194645"/>
        </a:xfrm>
        <a:prstGeom prst="rect">
          <a:avLst/>
        </a:prstGeom>
        <a:noFill/>
        <a:ln w="9525">
          <a:noFill/>
          <a:miter lim="800000"/>
        </a:ln>
      </xdr:spPr>
    </xdr:sp>
    <xdr:clientData/>
  </xdr:oneCellAnchor>
  <xdr:oneCellAnchor>
    <xdr:from>
      <xdr:col>2</xdr:col>
      <xdr:colOff>0</xdr:colOff>
      <xdr:row>1090</xdr:row>
      <xdr:rowOff>0</xdr:rowOff>
    </xdr:from>
    <xdr:ext cx="304800" cy="194645"/>
    <xdr:sp macro="" textlink="">
      <xdr:nvSpPr>
        <xdr:cNvPr id="77" name="AutoShape 6" descr="Káº¿t quáº£ hÃ¬nh áº£nh cho new">
          <a:extLst>
            <a:ext uri="{FF2B5EF4-FFF2-40B4-BE49-F238E27FC236}">
              <a16:creationId xmlns:a16="http://schemas.microsoft.com/office/drawing/2014/main" xmlns="" id="{00000000-0008-0000-0000-00004D000000}"/>
            </a:ext>
            <a:ext uri="{147F2762-F138-4A5C-976F-8EAC2B608ADB}">
              <a16:predDERef xmlns:a16="http://schemas.microsoft.com/office/drawing/2014/main" xmlns="" pred="{552CB322-8366-4DC2-B59E-13257CDC06C1}"/>
            </a:ext>
          </a:extLst>
        </xdr:cNvPr>
        <xdr:cNvSpPr>
          <a:spLocks noChangeAspect="1" noChangeArrowheads="1"/>
        </xdr:cNvSpPr>
      </xdr:nvSpPr>
      <xdr:spPr>
        <a:xfrm>
          <a:off x="1943100" y="55900320"/>
          <a:ext cx="304800" cy="194645"/>
        </a:xfrm>
        <a:prstGeom prst="rect">
          <a:avLst/>
        </a:prstGeom>
        <a:noFill/>
        <a:ln w="9525">
          <a:noFill/>
          <a:miter lim="800000"/>
        </a:ln>
      </xdr:spPr>
    </xdr:sp>
    <xdr:clientData/>
  </xdr:oneCellAnchor>
  <xdr:oneCellAnchor>
    <xdr:from>
      <xdr:col>2</xdr:col>
      <xdr:colOff>0</xdr:colOff>
      <xdr:row>1090</xdr:row>
      <xdr:rowOff>0</xdr:rowOff>
    </xdr:from>
    <xdr:ext cx="304800" cy="194645"/>
    <xdr:sp macro="" textlink="">
      <xdr:nvSpPr>
        <xdr:cNvPr id="78" name="AutoShape 4" descr="Káº¿t quáº£ hÃ¬nh áº£nh cho new">
          <a:extLst>
            <a:ext uri="{FF2B5EF4-FFF2-40B4-BE49-F238E27FC236}">
              <a16:creationId xmlns:a16="http://schemas.microsoft.com/office/drawing/2014/main" xmlns="" id="{00000000-0008-0000-0000-00004E000000}"/>
            </a:ext>
            <a:ext uri="{147F2762-F138-4A5C-976F-8EAC2B608ADB}">
              <a16:predDERef xmlns:a16="http://schemas.microsoft.com/office/drawing/2014/main" xmlns="" pred="{1F54EF04-3643-4EBA-9D2D-B8A39DD60C02}"/>
            </a:ext>
          </a:extLst>
        </xdr:cNvPr>
        <xdr:cNvSpPr>
          <a:spLocks noChangeAspect="1" noChangeArrowheads="1"/>
        </xdr:cNvSpPr>
      </xdr:nvSpPr>
      <xdr:spPr>
        <a:xfrm>
          <a:off x="1943100" y="55900320"/>
          <a:ext cx="304800" cy="194645"/>
        </a:xfrm>
        <a:prstGeom prst="rect">
          <a:avLst/>
        </a:prstGeom>
        <a:noFill/>
        <a:ln w="9525">
          <a:noFill/>
          <a:miter lim="800000"/>
        </a:ln>
      </xdr:spPr>
    </xdr:sp>
    <xdr:clientData/>
  </xdr:oneCellAnchor>
  <xdr:oneCellAnchor>
    <xdr:from>
      <xdr:col>2</xdr:col>
      <xdr:colOff>0</xdr:colOff>
      <xdr:row>1090</xdr:row>
      <xdr:rowOff>0</xdr:rowOff>
    </xdr:from>
    <xdr:ext cx="304800" cy="194645"/>
    <xdr:sp macro="" textlink="">
      <xdr:nvSpPr>
        <xdr:cNvPr id="79" name="AutoShape 6" descr="Káº¿t quáº£ hÃ¬nh áº£nh cho new">
          <a:extLst>
            <a:ext uri="{FF2B5EF4-FFF2-40B4-BE49-F238E27FC236}">
              <a16:creationId xmlns:a16="http://schemas.microsoft.com/office/drawing/2014/main" xmlns="" id="{00000000-0008-0000-0000-00004F000000}"/>
            </a:ext>
            <a:ext uri="{147F2762-F138-4A5C-976F-8EAC2B608ADB}">
              <a16:predDERef xmlns:a16="http://schemas.microsoft.com/office/drawing/2014/main" xmlns="" pred="{A5AFC074-F20D-4B7B-A01D-90AAC9DD8505}"/>
            </a:ext>
          </a:extLst>
        </xdr:cNvPr>
        <xdr:cNvSpPr>
          <a:spLocks noChangeAspect="1" noChangeArrowheads="1"/>
        </xdr:cNvSpPr>
      </xdr:nvSpPr>
      <xdr:spPr>
        <a:xfrm>
          <a:off x="1943100" y="55900320"/>
          <a:ext cx="304800" cy="194645"/>
        </a:xfrm>
        <a:prstGeom prst="rect">
          <a:avLst/>
        </a:prstGeom>
        <a:noFill/>
        <a:ln w="9525">
          <a:noFill/>
          <a:miter lim="800000"/>
        </a:ln>
      </xdr:spPr>
    </xdr:sp>
    <xdr:clientData/>
  </xdr:oneCellAnchor>
  <xdr:oneCellAnchor>
    <xdr:from>
      <xdr:col>2</xdr:col>
      <xdr:colOff>0</xdr:colOff>
      <xdr:row>1090</xdr:row>
      <xdr:rowOff>0</xdr:rowOff>
    </xdr:from>
    <xdr:ext cx="304800" cy="194645"/>
    <xdr:sp macro="" textlink="">
      <xdr:nvSpPr>
        <xdr:cNvPr id="80" name="AutoShape 4" descr="Káº¿t quáº£ hÃ¬nh áº£nh cho new">
          <a:extLst>
            <a:ext uri="{FF2B5EF4-FFF2-40B4-BE49-F238E27FC236}">
              <a16:creationId xmlns:a16="http://schemas.microsoft.com/office/drawing/2014/main" xmlns="" id="{00000000-0008-0000-0000-000050000000}"/>
            </a:ext>
            <a:ext uri="{147F2762-F138-4A5C-976F-8EAC2B608ADB}">
              <a16:predDERef xmlns:a16="http://schemas.microsoft.com/office/drawing/2014/main" xmlns="" pred="{E0CCAAC2-8246-41BA-B704-3A08E3C59AA3}"/>
            </a:ext>
          </a:extLst>
        </xdr:cNvPr>
        <xdr:cNvSpPr>
          <a:spLocks noChangeAspect="1" noChangeArrowheads="1"/>
        </xdr:cNvSpPr>
      </xdr:nvSpPr>
      <xdr:spPr>
        <a:xfrm>
          <a:off x="1943100" y="55900320"/>
          <a:ext cx="304800" cy="194645"/>
        </a:xfrm>
        <a:prstGeom prst="rect">
          <a:avLst/>
        </a:prstGeom>
        <a:noFill/>
        <a:ln w="9525">
          <a:noFill/>
          <a:miter lim="800000"/>
        </a:ln>
      </xdr:spPr>
    </xdr:sp>
    <xdr:clientData/>
  </xdr:oneCellAnchor>
  <xdr:oneCellAnchor>
    <xdr:from>
      <xdr:col>2</xdr:col>
      <xdr:colOff>0</xdr:colOff>
      <xdr:row>1090</xdr:row>
      <xdr:rowOff>0</xdr:rowOff>
    </xdr:from>
    <xdr:ext cx="304800" cy="194645"/>
    <xdr:sp macro="" textlink="">
      <xdr:nvSpPr>
        <xdr:cNvPr id="81" name="AutoShape 6" descr="Káº¿t quáº£ hÃ¬nh áº£nh cho new">
          <a:extLst>
            <a:ext uri="{FF2B5EF4-FFF2-40B4-BE49-F238E27FC236}">
              <a16:creationId xmlns:a16="http://schemas.microsoft.com/office/drawing/2014/main" xmlns="" id="{00000000-0008-0000-0000-000051000000}"/>
            </a:ext>
            <a:ext uri="{147F2762-F138-4A5C-976F-8EAC2B608ADB}">
              <a16:predDERef xmlns:a16="http://schemas.microsoft.com/office/drawing/2014/main" xmlns="" pred="{24D135EC-63B9-42FD-B507-3FD7F56A03CF}"/>
            </a:ext>
          </a:extLst>
        </xdr:cNvPr>
        <xdr:cNvSpPr>
          <a:spLocks noChangeAspect="1" noChangeArrowheads="1"/>
        </xdr:cNvSpPr>
      </xdr:nvSpPr>
      <xdr:spPr>
        <a:xfrm>
          <a:off x="1943100" y="55900320"/>
          <a:ext cx="304800" cy="194645"/>
        </a:xfrm>
        <a:prstGeom prst="rect">
          <a:avLst/>
        </a:prstGeom>
        <a:noFill/>
        <a:ln w="9525">
          <a:noFill/>
          <a:miter lim="800000"/>
        </a:ln>
      </xdr:spPr>
    </xdr:sp>
    <xdr:clientData/>
  </xdr:oneCellAnchor>
  <xdr:oneCellAnchor>
    <xdr:from>
      <xdr:col>2</xdr:col>
      <xdr:colOff>0</xdr:colOff>
      <xdr:row>1090</xdr:row>
      <xdr:rowOff>0</xdr:rowOff>
    </xdr:from>
    <xdr:ext cx="304800" cy="190503"/>
    <xdr:sp macro="" textlink="">
      <xdr:nvSpPr>
        <xdr:cNvPr id="82" name="AutoShape 4" descr="Káº¿t quáº£ hÃ¬nh áº£nh cho new">
          <a:extLst>
            <a:ext uri="{FF2B5EF4-FFF2-40B4-BE49-F238E27FC236}">
              <a16:creationId xmlns:a16="http://schemas.microsoft.com/office/drawing/2014/main" xmlns="" id="{00000000-0008-0000-0000-000052000000}"/>
            </a:ext>
            <a:ext uri="{147F2762-F138-4A5C-976F-8EAC2B608ADB}">
              <a16:predDERef xmlns:a16="http://schemas.microsoft.com/office/drawing/2014/main" xmlns="" pred="{52F695B8-7FBF-44FF-9471-1D649225CFB6}"/>
            </a:ext>
          </a:extLst>
        </xdr:cNvPr>
        <xdr:cNvSpPr>
          <a:spLocks noChangeAspect="1" noChangeArrowheads="1"/>
        </xdr:cNvSpPr>
      </xdr:nvSpPr>
      <xdr:spPr>
        <a:xfrm>
          <a:off x="1943100" y="55900320"/>
          <a:ext cx="304800" cy="190503"/>
        </a:xfrm>
        <a:prstGeom prst="rect">
          <a:avLst/>
        </a:prstGeom>
        <a:noFill/>
        <a:ln w="9525">
          <a:noFill/>
          <a:miter lim="800000"/>
        </a:ln>
      </xdr:spPr>
    </xdr:sp>
    <xdr:clientData/>
  </xdr:oneCellAnchor>
  <xdr:oneCellAnchor>
    <xdr:from>
      <xdr:col>2</xdr:col>
      <xdr:colOff>0</xdr:colOff>
      <xdr:row>1090</xdr:row>
      <xdr:rowOff>0</xdr:rowOff>
    </xdr:from>
    <xdr:ext cx="304800" cy="190503"/>
    <xdr:sp macro="" textlink="">
      <xdr:nvSpPr>
        <xdr:cNvPr id="83" name="AutoShape 6" descr="Káº¿t quáº£ hÃ¬nh áº£nh cho new">
          <a:extLst>
            <a:ext uri="{FF2B5EF4-FFF2-40B4-BE49-F238E27FC236}">
              <a16:creationId xmlns:a16="http://schemas.microsoft.com/office/drawing/2014/main" xmlns="" id="{00000000-0008-0000-0000-000053000000}"/>
            </a:ext>
            <a:ext uri="{147F2762-F138-4A5C-976F-8EAC2B608ADB}">
              <a16:predDERef xmlns:a16="http://schemas.microsoft.com/office/drawing/2014/main" xmlns="" pred="{09756722-D52D-4FE1-BA34-F36F0A42E03C}"/>
            </a:ext>
          </a:extLst>
        </xdr:cNvPr>
        <xdr:cNvSpPr>
          <a:spLocks noChangeAspect="1" noChangeArrowheads="1"/>
        </xdr:cNvSpPr>
      </xdr:nvSpPr>
      <xdr:spPr>
        <a:xfrm>
          <a:off x="1943100" y="55900320"/>
          <a:ext cx="304800" cy="190503"/>
        </a:xfrm>
        <a:prstGeom prst="rect">
          <a:avLst/>
        </a:prstGeom>
        <a:noFill/>
        <a:ln w="9525">
          <a:noFill/>
          <a:miter lim="800000"/>
        </a:ln>
      </xdr:spPr>
    </xdr:sp>
    <xdr:clientData/>
  </xdr:oneCellAnchor>
  <xdr:oneCellAnchor>
    <xdr:from>
      <xdr:col>2</xdr:col>
      <xdr:colOff>0</xdr:colOff>
      <xdr:row>1090</xdr:row>
      <xdr:rowOff>0</xdr:rowOff>
    </xdr:from>
    <xdr:ext cx="304800" cy="190503"/>
    <xdr:sp macro="" textlink="">
      <xdr:nvSpPr>
        <xdr:cNvPr id="84" name="AutoShape 4" descr="Káº¿t quáº£ hÃ¬nh áº£nh cho new">
          <a:extLst>
            <a:ext uri="{FF2B5EF4-FFF2-40B4-BE49-F238E27FC236}">
              <a16:creationId xmlns:a16="http://schemas.microsoft.com/office/drawing/2014/main" xmlns="" id="{00000000-0008-0000-0000-000054000000}"/>
            </a:ext>
            <a:ext uri="{147F2762-F138-4A5C-976F-8EAC2B608ADB}">
              <a16:predDERef xmlns:a16="http://schemas.microsoft.com/office/drawing/2014/main" xmlns="" pred="{3E53EE04-04F7-42E1-A8BC-BA31E37B1343}"/>
            </a:ext>
          </a:extLst>
        </xdr:cNvPr>
        <xdr:cNvSpPr>
          <a:spLocks noChangeAspect="1" noChangeArrowheads="1"/>
        </xdr:cNvSpPr>
      </xdr:nvSpPr>
      <xdr:spPr>
        <a:xfrm>
          <a:off x="1943100" y="55900320"/>
          <a:ext cx="304800" cy="190503"/>
        </a:xfrm>
        <a:prstGeom prst="rect">
          <a:avLst/>
        </a:prstGeom>
        <a:noFill/>
        <a:ln w="9525">
          <a:noFill/>
          <a:miter lim="800000"/>
        </a:ln>
      </xdr:spPr>
    </xdr:sp>
    <xdr:clientData/>
  </xdr:oneCellAnchor>
  <xdr:oneCellAnchor>
    <xdr:from>
      <xdr:col>2</xdr:col>
      <xdr:colOff>0</xdr:colOff>
      <xdr:row>1090</xdr:row>
      <xdr:rowOff>0</xdr:rowOff>
    </xdr:from>
    <xdr:ext cx="304800" cy="190503"/>
    <xdr:sp macro="" textlink="">
      <xdr:nvSpPr>
        <xdr:cNvPr id="85" name="AutoShape 6" descr="Káº¿t quáº£ hÃ¬nh áº£nh cho new">
          <a:extLst>
            <a:ext uri="{FF2B5EF4-FFF2-40B4-BE49-F238E27FC236}">
              <a16:creationId xmlns:a16="http://schemas.microsoft.com/office/drawing/2014/main" xmlns="" id="{00000000-0008-0000-0000-000055000000}"/>
            </a:ext>
            <a:ext uri="{147F2762-F138-4A5C-976F-8EAC2B608ADB}">
              <a16:predDERef xmlns:a16="http://schemas.microsoft.com/office/drawing/2014/main" xmlns="" pred="{044A9A81-26CF-43C3-AD68-680D82FF9A74}"/>
            </a:ext>
          </a:extLst>
        </xdr:cNvPr>
        <xdr:cNvSpPr>
          <a:spLocks noChangeAspect="1" noChangeArrowheads="1"/>
        </xdr:cNvSpPr>
      </xdr:nvSpPr>
      <xdr:spPr>
        <a:xfrm>
          <a:off x="1943100" y="55900320"/>
          <a:ext cx="304800" cy="190503"/>
        </a:xfrm>
        <a:prstGeom prst="rect">
          <a:avLst/>
        </a:prstGeom>
        <a:noFill/>
        <a:ln w="9525">
          <a:noFill/>
          <a:miter lim="800000"/>
        </a:ln>
      </xdr:spPr>
    </xdr:sp>
    <xdr:clientData/>
  </xdr:oneCellAnchor>
  <xdr:oneCellAnchor>
    <xdr:from>
      <xdr:col>2</xdr:col>
      <xdr:colOff>0</xdr:colOff>
      <xdr:row>1090</xdr:row>
      <xdr:rowOff>0</xdr:rowOff>
    </xdr:from>
    <xdr:ext cx="304800" cy="194645"/>
    <xdr:sp macro="" textlink="">
      <xdr:nvSpPr>
        <xdr:cNvPr id="86" name="AutoShape 4" descr="Káº¿t quáº£ hÃ¬nh áº£nh cho new">
          <a:extLst>
            <a:ext uri="{FF2B5EF4-FFF2-40B4-BE49-F238E27FC236}">
              <a16:creationId xmlns:a16="http://schemas.microsoft.com/office/drawing/2014/main" xmlns="" id="{00000000-0008-0000-0000-000056000000}"/>
            </a:ext>
            <a:ext uri="{147F2762-F138-4A5C-976F-8EAC2B608ADB}">
              <a16:predDERef xmlns:a16="http://schemas.microsoft.com/office/drawing/2014/main" xmlns="" pred="{7181FF9A-3AAE-4955-8555-841946A073A7}"/>
            </a:ext>
          </a:extLst>
        </xdr:cNvPr>
        <xdr:cNvSpPr>
          <a:spLocks noChangeAspect="1" noChangeArrowheads="1"/>
        </xdr:cNvSpPr>
      </xdr:nvSpPr>
      <xdr:spPr>
        <a:xfrm>
          <a:off x="1943100" y="55900320"/>
          <a:ext cx="304800" cy="194645"/>
        </a:xfrm>
        <a:prstGeom prst="rect">
          <a:avLst/>
        </a:prstGeom>
        <a:noFill/>
        <a:ln w="9525">
          <a:noFill/>
          <a:miter lim="800000"/>
        </a:ln>
      </xdr:spPr>
    </xdr:sp>
    <xdr:clientData/>
  </xdr:oneCellAnchor>
  <xdr:oneCellAnchor>
    <xdr:from>
      <xdr:col>2</xdr:col>
      <xdr:colOff>0</xdr:colOff>
      <xdr:row>1090</xdr:row>
      <xdr:rowOff>0</xdr:rowOff>
    </xdr:from>
    <xdr:ext cx="304800" cy="194645"/>
    <xdr:sp macro="" textlink="">
      <xdr:nvSpPr>
        <xdr:cNvPr id="87" name="AutoShape 6" descr="Káº¿t quáº£ hÃ¬nh áº£nh cho new">
          <a:extLst>
            <a:ext uri="{FF2B5EF4-FFF2-40B4-BE49-F238E27FC236}">
              <a16:creationId xmlns:a16="http://schemas.microsoft.com/office/drawing/2014/main" xmlns="" id="{00000000-0008-0000-0000-000057000000}"/>
            </a:ext>
            <a:ext uri="{147F2762-F138-4A5C-976F-8EAC2B608ADB}">
              <a16:predDERef xmlns:a16="http://schemas.microsoft.com/office/drawing/2014/main" xmlns="" pred="{A1C630E9-3D2C-4F11-BDDE-76B6F9816D32}"/>
            </a:ext>
          </a:extLst>
        </xdr:cNvPr>
        <xdr:cNvSpPr>
          <a:spLocks noChangeAspect="1" noChangeArrowheads="1"/>
        </xdr:cNvSpPr>
      </xdr:nvSpPr>
      <xdr:spPr>
        <a:xfrm>
          <a:off x="1943100" y="55900320"/>
          <a:ext cx="304800" cy="194645"/>
        </a:xfrm>
        <a:prstGeom prst="rect">
          <a:avLst/>
        </a:prstGeom>
        <a:noFill/>
        <a:ln w="9525">
          <a:noFill/>
          <a:miter lim="800000"/>
        </a:ln>
      </xdr:spPr>
    </xdr:sp>
    <xdr:clientData/>
  </xdr:oneCellAnchor>
  <xdr:oneCellAnchor>
    <xdr:from>
      <xdr:col>2</xdr:col>
      <xdr:colOff>0</xdr:colOff>
      <xdr:row>1090</xdr:row>
      <xdr:rowOff>0</xdr:rowOff>
    </xdr:from>
    <xdr:ext cx="304800" cy="194645"/>
    <xdr:sp macro="" textlink="">
      <xdr:nvSpPr>
        <xdr:cNvPr id="88" name="AutoShape 4" descr="Káº¿t quáº£ hÃ¬nh áº£nh cho new">
          <a:extLst>
            <a:ext uri="{FF2B5EF4-FFF2-40B4-BE49-F238E27FC236}">
              <a16:creationId xmlns:a16="http://schemas.microsoft.com/office/drawing/2014/main" xmlns="" id="{00000000-0008-0000-0000-000058000000}"/>
            </a:ext>
            <a:ext uri="{147F2762-F138-4A5C-976F-8EAC2B608ADB}">
              <a16:predDERef xmlns:a16="http://schemas.microsoft.com/office/drawing/2014/main" xmlns="" pred="{F84207A9-728F-48F3-9E8C-715A0E862EA0}"/>
            </a:ext>
          </a:extLst>
        </xdr:cNvPr>
        <xdr:cNvSpPr>
          <a:spLocks noChangeAspect="1" noChangeArrowheads="1"/>
        </xdr:cNvSpPr>
      </xdr:nvSpPr>
      <xdr:spPr>
        <a:xfrm>
          <a:off x="1943100" y="55900320"/>
          <a:ext cx="304800" cy="194645"/>
        </a:xfrm>
        <a:prstGeom prst="rect">
          <a:avLst/>
        </a:prstGeom>
        <a:noFill/>
        <a:ln w="9525">
          <a:noFill/>
          <a:miter lim="800000"/>
        </a:ln>
      </xdr:spPr>
    </xdr:sp>
    <xdr:clientData/>
  </xdr:oneCellAnchor>
  <xdr:oneCellAnchor>
    <xdr:from>
      <xdr:col>2</xdr:col>
      <xdr:colOff>0</xdr:colOff>
      <xdr:row>1090</xdr:row>
      <xdr:rowOff>0</xdr:rowOff>
    </xdr:from>
    <xdr:ext cx="304800" cy="194645"/>
    <xdr:sp macro="" textlink="">
      <xdr:nvSpPr>
        <xdr:cNvPr id="89" name="AutoShape 6" descr="Káº¿t quáº£ hÃ¬nh áº£nh cho new">
          <a:extLst>
            <a:ext uri="{FF2B5EF4-FFF2-40B4-BE49-F238E27FC236}">
              <a16:creationId xmlns:a16="http://schemas.microsoft.com/office/drawing/2014/main" xmlns="" id="{00000000-0008-0000-0000-000059000000}"/>
            </a:ext>
            <a:ext uri="{147F2762-F138-4A5C-976F-8EAC2B608ADB}">
              <a16:predDERef xmlns:a16="http://schemas.microsoft.com/office/drawing/2014/main" xmlns="" pred="{C2A9E118-76DA-4D67-9694-86C98A23A6B1}"/>
            </a:ext>
          </a:extLst>
        </xdr:cNvPr>
        <xdr:cNvSpPr>
          <a:spLocks noChangeAspect="1" noChangeArrowheads="1"/>
        </xdr:cNvSpPr>
      </xdr:nvSpPr>
      <xdr:spPr>
        <a:xfrm>
          <a:off x="1943100" y="55900320"/>
          <a:ext cx="304800" cy="194645"/>
        </a:xfrm>
        <a:prstGeom prst="rect">
          <a:avLst/>
        </a:prstGeom>
        <a:noFill/>
        <a:ln w="9525">
          <a:noFill/>
          <a:miter lim="800000"/>
        </a:ln>
      </xdr:spPr>
    </xdr:sp>
    <xdr:clientData/>
  </xdr:oneCellAnchor>
  <xdr:oneCellAnchor>
    <xdr:from>
      <xdr:col>2</xdr:col>
      <xdr:colOff>0</xdr:colOff>
      <xdr:row>1090</xdr:row>
      <xdr:rowOff>0</xdr:rowOff>
    </xdr:from>
    <xdr:ext cx="304800" cy="194645"/>
    <xdr:sp macro="" textlink="">
      <xdr:nvSpPr>
        <xdr:cNvPr id="90" name="AutoShape 4" descr="Káº¿t quáº£ hÃ¬nh áº£nh cho new">
          <a:extLst>
            <a:ext uri="{FF2B5EF4-FFF2-40B4-BE49-F238E27FC236}">
              <a16:creationId xmlns:a16="http://schemas.microsoft.com/office/drawing/2014/main" xmlns="" id="{00000000-0008-0000-0000-00005A000000}"/>
            </a:ext>
            <a:ext uri="{147F2762-F138-4A5C-976F-8EAC2B608ADB}">
              <a16:predDERef xmlns:a16="http://schemas.microsoft.com/office/drawing/2014/main" xmlns="" pred="{7B15F265-A20B-46F6-836D-B7964F3001C8}"/>
            </a:ext>
          </a:extLst>
        </xdr:cNvPr>
        <xdr:cNvSpPr>
          <a:spLocks noChangeAspect="1" noChangeArrowheads="1"/>
        </xdr:cNvSpPr>
      </xdr:nvSpPr>
      <xdr:spPr>
        <a:xfrm>
          <a:off x="1943100" y="55900320"/>
          <a:ext cx="304800" cy="194645"/>
        </a:xfrm>
        <a:prstGeom prst="rect">
          <a:avLst/>
        </a:prstGeom>
        <a:noFill/>
        <a:ln w="9525">
          <a:noFill/>
          <a:miter lim="800000"/>
        </a:ln>
      </xdr:spPr>
    </xdr:sp>
    <xdr:clientData/>
  </xdr:oneCellAnchor>
  <xdr:oneCellAnchor>
    <xdr:from>
      <xdr:col>2</xdr:col>
      <xdr:colOff>0</xdr:colOff>
      <xdr:row>1090</xdr:row>
      <xdr:rowOff>0</xdr:rowOff>
    </xdr:from>
    <xdr:ext cx="304800" cy="194645"/>
    <xdr:sp macro="" textlink="">
      <xdr:nvSpPr>
        <xdr:cNvPr id="91" name="AutoShape 6" descr="Káº¿t quáº£ hÃ¬nh áº£nh cho new">
          <a:extLst>
            <a:ext uri="{FF2B5EF4-FFF2-40B4-BE49-F238E27FC236}">
              <a16:creationId xmlns:a16="http://schemas.microsoft.com/office/drawing/2014/main" xmlns="" id="{00000000-0008-0000-0000-00005B000000}"/>
            </a:ext>
            <a:ext uri="{147F2762-F138-4A5C-976F-8EAC2B608ADB}">
              <a16:predDERef xmlns:a16="http://schemas.microsoft.com/office/drawing/2014/main" xmlns="" pred="{2D97BE62-C58B-4A93-9281-FA8FC80479D3}"/>
            </a:ext>
          </a:extLst>
        </xdr:cNvPr>
        <xdr:cNvSpPr>
          <a:spLocks noChangeAspect="1" noChangeArrowheads="1"/>
        </xdr:cNvSpPr>
      </xdr:nvSpPr>
      <xdr:spPr>
        <a:xfrm>
          <a:off x="1943100" y="55900320"/>
          <a:ext cx="304800" cy="194645"/>
        </a:xfrm>
        <a:prstGeom prst="rect">
          <a:avLst/>
        </a:prstGeom>
        <a:noFill/>
        <a:ln w="9525">
          <a:noFill/>
          <a:miter lim="800000"/>
        </a:ln>
      </xdr:spPr>
    </xdr:sp>
    <xdr:clientData/>
  </xdr:oneCellAnchor>
  <xdr:oneCellAnchor>
    <xdr:from>
      <xdr:col>2</xdr:col>
      <xdr:colOff>0</xdr:colOff>
      <xdr:row>1090</xdr:row>
      <xdr:rowOff>0</xdr:rowOff>
    </xdr:from>
    <xdr:ext cx="304800" cy="190710"/>
    <xdr:sp macro="" textlink="">
      <xdr:nvSpPr>
        <xdr:cNvPr id="92" name="AutoShape 4" descr="Káº¿t quáº£ hÃ¬nh áº£nh cho new">
          <a:extLst>
            <a:ext uri="{FF2B5EF4-FFF2-40B4-BE49-F238E27FC236}">
              <a16:creationId xmlns:a16="http://schemas.microsoft.com/office/drawing/2014/main" xmlns="" id="{00000000-0008-0000-0000-00005C000000}"/>
            </a:ext>
            <a:ext uri="{147F2762-F138-4A5C-976F-8EAC2B608ADB}">
              <a16:predDERef xmlns:a16="http://schemas.microsoft.com/office/drawing/2014/main" xmlns="" pred="{6D391AAB-DB14-4418-907C-19825B7172EF}"/>
            </a:ext>
          </a:extLst>
        </xdr:cNvPr>
        <xdr:cNvSpPr>
          <a:spLocks noChangeAspect="1" noChangeArrowheads="1"/>
        </xdr:cNvSpPr>
      </xdr:nvSpPr>
      <xdr:spPr>
        <a:xfrm>
          <a:off x="1943100" y="55900320"/>
          <a:ext cx="304800" cy="190710"/>
        </a:xfrm>
        <a:prstGeom prst="rect">
          <a:avLst/>
        </a:prstGeom>
        <a:noFill/>
        <a:ln w="9525">
          <a:noFill/>
          <a:miter lim="800000"/>
        </a:ln>
      </xdr:spPr>
    </xdr:sp>
    <xdr:clientData/>
  </xdr:oneCellAnchor>
  <xdr:oneCellAnchor>
    <xdr:from>
      <xdr:col>2</xdr:col>
      <xdr:colOff>0</xdr:colOff>
      <xdr:row>1090</xdr:row>
      <xdr:rowOff>0</xdr:rowOff>
    </xdr:from>
    <xdr:ext cx="304800" cy="190710"/>
    <xdr:sp macro="" textlink="">
      <xdr:nvSpPr>
        <xdr:cNvPr id="93" name="AutoShape 6" descr="Káº¿t quáº£ hÃ¬nh áº£nh cho new">
          <a:extLst>
            <a:ext uri="{FF2B5EF4-FFF2-40B4-BE49-F238E27FC236}">
              <a16:creationId xmlns:a16="http://schemas.microsoft.com/office/drawing/2014/main" xmlns="" id="{00000000-0008-0000-0000-00005D000000}"/>
            </a:ext>
            <a:ext uri="{147F2762-F138-4A5C-976F-8EAC2B608ADB}">
              <a16:predDERef xmlns:a16="http://schemas.microsoft.com/office/drawing/2014/main" xmlns="" pred="{5F99EB86-FCA9-4CD7-A955-6AACE995AEFA}"/>
            </a:ext>
          </a:extLst>
        </xdr:cNvPr>
        <xdr:cNvSpPr>
          <a:spLocks noChangeAspect="1" noChangeArrowheads="1"/>
        </xdr:cNvSpPr>
      </xdr:nvSpPr>
      <xdr:spPr>
        <a:xfrm>
          <a:off x="1943100" y="55900320"/>
          <a:ext cx="304800" cy="190710"/>
        </a:xfrm>
        <a:prstGeom prst="rect">
          <a:avLst/>
        </a:prstGeom>
        <a:noFill/>
        <a:ln w="9525">
          <a:noFill/>
          <a:miter lim="800000"/>
        </a:ln>
      </xdr:spPr>
    </xdr:sp>
    <xdr:clientData/>
  </xdr:oneCellAnchor>
  <xdr:oneCellAnchor>
    <xdr:from>
      <xdr:col>2</xdr:col>
      <xdr:colOff>0</xdr:colOff>
      <xdr:row>1090</xdr:row>
      <xdr:rowOff>0</xdr:rowOff>
    </xdr:from>
    <xdr:ext cx="304800" cy="194645"/>
    <xdr:sp macro="" textlink="">
      <xdr:nvSpPr>
        <xdr:cNvPr id="94" name="AutoShape 4" descr="Káº¿t quáº£ hÃ¬nh áº£nh cho new">
          <a:extLst>
            <a:ext uri="{FF2B5EF4-FFF2-40B4-BE49-F238E27FC236}">
              <a16:creationId xmlns:a16="http://schemas.microsoft.com/office/drawing/2014/main" xmlns="" id="{00000000-0008-0000-0000-00005E000000}"/>
            </a:ext>
            <a:ext uri="{147F2762-F138-4A5C-976F-8EAC2B608ADB}">
              <a16:predDERef xmlns:a16="http://schemas.microsoft.com/office/drawing/2014/main" xmlns="" pred="{F4354871-04DA-46F0-84C8-1AA8180EDD5D}"/>
            </a:ext>
          </a:extLst>
        </xdr:cNvPr>
        <xdr:cNvSpPr>
          <a:spLocks noChangeAspect="1" noChangeArrowheads="1"/>
        </xdr:cNvSpPr>
      </xdr:nvSpPr>
      <xdr:spPr>
        <a:xfrm>
          <a:off x="1943100" y="55900320"/>
          <a:ext cx="304800" cy="194645"/>
        </a:xfrm>
        <a:prstGeom prst="rect">
          <a:avLst/>
        </a:prstGeom>
        <a:noFill/>
        <a:ln w="9525">
          <a:noFill/>
          <a:miter lim="800000"/>
        </a:ln>
      </xdr:spPr>
    </xdr:sp>
    <xdr:clientData/>
  </xdr:oneCellAnchor>
  <xdr:oneCellAnchor>
    <xdr:from>
      <xdr:col>2</xdr:col>
      <xdr:colOff>0</xdr:colOff>
      <xdr:row>1090</xdr:row>
      <xdr:rowOff>0</xdr:rowOff>
    </xdr:from>
    <xdr:ext cx="304800" cy="194645"/>
    <xdr:sp macro="" textlink="">
      <xdr:nvSpPr>
        <xdr:cNvPr id="95" name="AutoShape 6" descr="Káº¿t quáº£ hÃ¬nh áº£nh cho new">
          <a:extLst>
            <a:ext uri="{FF2B5EF4-FFF2-40B4-BE49-F238E27FC236}">
              <a16:creationId xmlns:a16="http://schemas.microsoft.com/office/drawing/2014/main" xmlns="" id="{00000000-0008-0000-0000-00005F000000}"/>
            </a:ext>
            <a:ext uri="{147F2762-F138-4A5C-976F-8EAC2B608ADB}">
              <a16:predDERef xmlns:a16="http://schemas.microsoft.com/office/drawing/2014/main" xmlns="" pred="{F9833139-DE43-4B75-9AB9-ECE1640C92CC}"/>
            </a:ext>
          </a:extLst>
        </xdr:cNvPr>
        <xdr:cNvSpPr>
          <a:spLocks noChangeAspect="1" noChangeArrowheads="1"/>
        </xdr:cNvSpPr>
      </xdr:nvSpPr>
      <xdr:spPr>
        <a:xfrm>
          <a:off x="1943100" y="55900320"/>
          <a:ext cx="304800" cy="194645"/>
        </a:xfrm>
        <a:prstGeom prst="rect">
          <a:avLst/>
        </a:prstGeom>
        <a:noFill/>
        <a:ln w="9525">
          <a:noFill/>
          <a:miter lim="800000"/>
        </a:ln>
      </xdr:spPr>
    </xdr:sp>
    <xdr:clientData/>
  </xdr:oneCellAnchor>
  <xdr:oneCellAnchor>
    <xdr:from>
      <xdr:col>2</xdr:col>
      <xdr:colOff>0</xdr:colOff>
      <xdr:row>1090</xdr:row>
      <xdr:rowOff>0</xdr:rowOff>
    </xdr:from>
    <xdr:ext cx="304800" cy="194645"/>
    <xdr:sp macro="" textlink="">
      <xdr:nvSpPr>
        <xdr:cNvPr id="96" name="AutoShape 4" descr="Káº¿t quáº£ hÃ¬nh áº£nh cho new">
          <a:extLst>
            <a:ext uri="{FF2B5EF4-FFF2-40B4-BE49-F238E27FC236}">
              <a16:creationId xmlns:a16="http://schemas.microsoft.com/office/drawing/2014/main" xmlns="" id="{00000000-0008-0000-0000-000060000000}"/>
            </a:ext>
            <a:ext uri="{147F2762-F138-4A5C-976F-8EAC2B608ADB}">
              <a16:predDERef xmlns:a16="http://schemas.microsoft.com/office/drawing/2014/main" xmlns="" pred="{02AD7FAA-19BF-4A08-8EC6-93F3AE5711C3}"/>
            </a:ext>
          </a:extLst>
        </xdr:cNvPr>
        <xdr:cNvSpPr>
          <a:spLocks noChangeAspect="1" noChangeArrowheads="1"/>
        </xdr:cNvSpPr>
      </xdr:nvSpPr>
      <xdr:spPr>
        <a:xfrm>
          <a:off x="1943100" y="55900320"/>
          <a:ext cx="304800" cy="194645"/>
        </a:xfrm>
        <a:prstGeom prst="rect">
          <a:avLst/>
        </a:prstGeom>
        <a:noFill/>
        <a:ln w="9525">
          <a:noFill/>
          <a:miter lim="800000"/>
        </a:ln>
      </xdr:spPr>
    </xdr:sp>
    <xdr:clientData/>
  </xdr:oneCellAnchor>
  <xdr:oneCellAnchor>
    <xdr:from>
      <xdr:col>2</xdr:col>
      <xdr:colOff>0</xdr:colOff>
      <xdr:row>1090</xdr:row>
      <xdr:rowOff>0</xdr:rowOff>
    </xdr:from>
    <xdr:ext cx="304800" cy="194645"/>
    <xdr:sp macro="" textlink="">
      <xdr:nvSpPr>
        <xdr:cNvPr id="97" name="AutoShape 6" descr="Káº¿t quáº£ hÃ¬nh áº£nh cho new">
          <a:extLst>
            <a:ext uri="{FF2B5EF4-FFF2-40B4-BE49-F238E27FC236}">
              <a16:creationId xmlns:a16="http://schemas.microsoft.com/office/drawing/2014/main" xmlns="" id="{00000000-0008-0000-0000-000061000000}"/>
            </a:ext>
            <a:ext uri="{147F2762-F138-4A5C-976F-8EAC2B608ADB}">
              <a16:predDERef xmlns:a16="http://schemas.microsoft.com/office/drawing/2014/main" xmlns="" pred="{24F024C8-7901-493A-A642-B895979C4CCA}"/>
            </a:ext>
          </a:extLst>
        </xdr:cNvPr>
        <xdr:cNvSpPr>
          <a:spLocks noChangeAspect="1" noChangeArrowheads="1"/>
        </xdr:cNvSpPr>
      </xdr:nvSpPr>
      <xdr:spPr>
        <a:xfrm>
          <a:off x="1943100" y="55900320"/>
          <a:ext cx="304800" cy="194645"/>
        </a:xfrm>
        <a:prstGeom prst="rect">
          <a:avLst/>
        </a:prstGeom>
        <a:noFill/>
        <a:ln w="9525">
          <a:noFill/>
          <a:miter lim="800000"/>
        </a:ln>
      </xdr:spPr>
    </xdr:sp>
    <xdr:clientData/>
  </xdr:oneCellAnchor>
  <xdr:oneCellAnchor>
    <xdr:from>
      <xdr:col>2</xdr:col>
      <xdr:colOff>0</xdr:colOff>
      <xdr:row>1090</xdr:row>
      <xdr:rowOff>0</xdr:rowOff>
    </xdr:from>
    <xdr:ext cx="304800" cy="194645"/>
    <xdr:sp macro="" textlink="">
      <xdr:nvSpPr>
        <xdr:cNvPr id="98" name="AutoShape 4" descr="Káº¿t quáº£ hÃ¬nh áº£nh cho new">
          <a:extLst>
            <a:ext uri="{FF2B5EF4-FFF2-40B4-BE49-F238E27FC236}">
              <a16:creationId xmlns:a16="http://schemas.microsoft.com/office/drawing/2014/main" xmlns="" id="{00000000-0008-0000-0000-000062000000}"/>
            </a:ext>
            <a:ext uri="{147F2762-F138-4A5C-976F-8EAC2B608ADB}">
              <a16:predDERef xmlns:a16="http://schemas.microsoft.com/office/drawing/2014/main" xmlns="" pred="{A0A7E4AE-D1CE-48D2-AC6F-E5B952B5EC06}"/>
            </a:ext>
          </a:extLst>
        </xdr:cNvPr>
        <xdr:cNvSpPr>
          <a:spLocks noChangeAspect="1" noChangeArrowheads="1"/>
        </xdr:cNvSpPr>
      </xdr:nvSpPr>
      <xdr:spPr>
        <a:xfrm>
          <a:off x="1943100" y="55900320"/>
          <a:ext cx="304800" cy="194645"/>
        </a:xfrm>
        <a:prstGeom prst="rect">
          <a:avLst/>
        </a:prstGeom>
        <a:noFill/>
        <a:ln w="9525">
          <a:noFill/>
          <a:miter lim="800000"/>
        </a:ln>
      </xdr:spPr>
    </xdr:sp>
    <xdr:clientData/>
  </xdr:oneCellAnchor>
  <xdr:oneCellAnchor>
    <xdr:from>
      <xdr:col>2</xdr:col>
      <xdr:colOff>0</xdr:colOff>
      <xdr:row>1090</xdr:row>
      <xdr:rowOff>0</xdr:rowOff>
    </xdr:from>
    <xdr:ext cx="304800" cy="194645"/>
    <xdr:sp macro="" textlink="">
      <xdr:nvSpPr>
        <xdr:cNvPr id="99" name="AutoShape 6" descr="Káº¿t quáº£ hÃ¬nh áº£nh cho new">
          <a:extLst>
            <a:ext uri="{FF2B5EF4-FFF2-40B4-BE49-F238E27FC236}">
              <a16:creationId xmlns:a16="http://schemas.microsoft.com/office/drawing/2014/main" xmlns="" id="{00000000-0008-0000-0000-000063000000}"/>
            </a:ext>
            <a:ext uri="{147F2762-F138-4A5C-976F-8EAC2B608ADB}">
              <a16:predDERef xmlns:a16="http://schemas.microsoft.com/office/drawing/2014/main" xmlns="" pred="{9CE45F0A-DC53-4367-9689-F9A0307BBB89}"/>
            </a:ext>
          </a:extLst>
        </xdr:cNvPr>
        <xdr:cNvSpPr>
          <a:spLocks noChangeAspect="1" noChangeArrowheads="1"/>
        </xdr:cNvSpPr>
      </xdr:nvSpPr>
      <xdr:spPr>
        <a:xfrm>
          <a:off x="1943100" y="55900320"/>
          <a:ext cx="304800" cy="194645"/>
        </a:xfrm>
        <a:prstGeom prst="rect">
          <a:avLst/>
        </a:prstGeom>
        <a:noFill/>
        <a:ln w="9525">
          <a:noFill/>
          <a:miter lim="800000"/>
        </a:ln>
      </xdr:spPr>
    </xdr:sp>
    <xdr:clientData/>
  </xdr:oneCellAnchor>
  <xdr:oneCellAnchor>
    <xdr:from>
      <xdr:col>2</xdr:col>
      <xdr:colOff>0</xdr:colOff>
      <xdr:row>1090</xdr:row>
      <xdr:rowOff>0</xdr:rowOff>
    </xdr:from>
    <xdr:ext cx="304800" cy="190503"/>
    <xdr:sp macro="" textlink="">
      <xdr:nvSpPr>
        <xdr:cNvPr id="100" name="AutoShape 4" descr="Káº¿t quáº£ hÃ¬nh áº£nh cho new">
          <a:extLst>
            <a:ext uri="{FF2B5EF4-FFF2-40B4-BE49-F238E27FC236}">
              <a16:creationId xmlns:a16="http://schemas.microsoft.com/office/drawing/2014/main" xmlns="" id="{00000000-0008-0000-0000-000064000000}"/>
            </a:ext>
            <a:ext uri="{147F2762-F138-4A5C-976F-8EAC2B608ADB}">
              <a16:predDERef xmlns:a16="http://schemas.microsoft.com/office/drawing/2014/main" xmlns="" pred="{149AF290-3B08-4FD2-AF0F-744702696BB0}"/>
            </a:ext>
          </a:extLst>
        </xdr:cNvPr>
        <xdr:cNvSpPr>
          <a:spLocks noChangeAspect="1" noChangeArrowheads="1"/>
        </xdr:cNvSpPr>
      </xdr:nvSpPr>
      <xdr:spPr>
        <a:xfrm>
          <a:off x="1943100" y="55900320"/>
          <a:ext cx="304800" cy="190503"/>
        </a:xfrm>
        <a:prstGeom prst="rect">
          <a:avLst/>
        </a:prstGeom>
        <a:noFill/>
        <a:ln w="9525">
          <a:noFill/>
          <a:miter lim="800000"/>
        </a:ln>
      </xdr:spPr>
    </xdr:sp>
    <xdr:clientData/>
  </xdr:oneCellAnchor>
  <xdr:oneCellAnchor>
    <xdr:from>
      <xdr:col>2</xdr:col>
      <xdr:colOff>0</xdr:colOff>
      <xdr:row>1090</xdr:row>
      <xdr:rowOff>0</xdr:rowOff>
    </xdr:from>
    <xdr:ext cx="304800" cy="190503"/>
    <xdr:sp macro="" textlink="">
      <xdr:nvSpPr>
        <xdr:cNvPr id="101" name="AutoShape 6" descr="Káº¿t quáº£ hÃ¬nh áº£nh cho new">
          <a:extLst>
            <a:ext uri="{FF2B5EF4-FFF2-40B4-BE49-F238E27FC236}">
              <a16:creationId xmlns:a16="http://schemas.microsoft.com/office/drawing/2014/main" xmlns="" id="{00000000-0008-0000-0000-000065000000}"/>
            </a:ext>
            <a:ext uri="{147F2762-F138-4A5C-976F-8EAC2B608ADB}">
              <a16:predDERef xmlns:a16="http://schemas.microsoft.com/office/drawing/2014/main" xmlns="" pred="{E85393EC-3050-4FAA-A52F-17FD842154AF}"/>
            </a:ext>
          </a:extLst>
        </xdr:cNvPr>
        <xdr:cNvSpPr>
          <a:spLocks noChangeAspect="1" noChangeArrowheads="1"/>
        </xdr:cNvSpPr>
      </xdr:nvSpPr>
      <xdr:spPr>
        <a:xfrm>
          <a:off x="1943100" y="55900320"/>
          <a:ext cx="304800" cy="190503"/>
        </a:xfrm>
        <a:prstGeom prst="rect">
          <a:avLst/>
        </a:prstGeom>
        <a:noFill/>
        <a:ln w="9525">
          <a:noFill/>
          <a:miter lim="800000"/>
        </a:ln>
      </xdr:spPr>
    </xdr:sp>
    <xdr:clientData/>
  </xdr:oneCellAnchor>
  <xdr:oneCellAnchor>
    <xdr:from>
      <xdr:col>2</xdr:col>
      <xdr:colOff>0</xdr:colOff>
      <xdr:row>1090</xdr:row>
      <xdr:rowOff>0</xdr:rowOff>
    </xdr:from>
    <xdr:ext cx="304800" cy="190503"/>
    <xdr:sp macro="" textlink="">
      <xdr:nvSpPr>
        <xdr:cNvPr id="102" name="AutoShape 4" descr="Káº¿t quáº£ hÃ¬nh áº£nh cho new">
          <a:extLst>
            <a:ext uri="{FF2B5EF4-FFF2-40B4-BE49-F238E27FC236}">
              <a16:creationId xmlns:a16="http://schemas.microsoft.com/office/drawing/2014/main" xmlns="" id="{00000000-0008-0000-0000-000066000000}"/>
            </a:ext>
            <a:ext uri="{147F2762-F138-4A5C-976F-8EAC2B608ADB}">
              <a16:predDERef xmlns:a16="http://schemas.microsoft.com/office/drawing/2014/main" xmlns="" pred="{308A50F4-6345-4C46-ADE0-62247C861A8B}"/>
            </a:ext>
          </a:extLst>
        </xdr:cNvPr>
        <xdr:cNvSpPr>
          <a:spLocks noChangeAspect="1" noChangeArrowheads="1"/>
        </xdr:cNvSpPr>
      </xdr:nvSpPr>
      <xdr:spPr>
        <a:xfrm>
          <a:off x="1943100" y="55900320"/>
          <a:ext cx="304800" cy="190503"/>
        </a:xfrm>
        <a:prstGeom prst="rect">
          <a:avLst/>
        </a:prstGeom>
        <a:noFill/>
        <a:ln w="9525">
          <a:noFill/>
          <a:miter lim="800000"/>
        </a:ln>
      </xdr:spPr>
    </xdr:sp>
    <xdr:clientData/>
  </xdr:oneCellAnchor>
  <xdr:oneCellAnchor>
    <xdr:from>
      <xdr:col>2</xdr:col>
      <xdr:colOff>0</xdr:colOff>
      <xdr:row>1090</xdr:row>
      <xdr:rowOff>0</xdr:rowOff>
    </xdr:from>
    <xdr:ext cx="304800" cy="190503"/>
    <xdr:sp macro="" textlink="">
      <xdr:nvSpPr>
        <xdr:cNvPr id="103" name="AutoShape 6" descr="Káº¿t quáº£ hÃ¬nh áº£nh cho new">
          <a:extLst>
            <a:ext uri="{FF2B5EF4-FFF2-40B4-BE49-F238E27FC236}">
              <a16:creationId xmlns:a16="http://schemas.microsoft.com/office/drawing/2014/main" xmlns="" id="{00000000-0008-0000-0000-000067000000}"/>
            </a:ext>
            <a:ext uri="{147F2762-F138-4A5C-976F-8EAC2B608ADB}">
              <a16:predDERef xmlns:a16="http://schemas.microsoft.com/office/drawing/2014/main" xmlns="" pred="{CB4BF6EE-0B29-4515-A63A-86467CC4C05C}"/>
            </a:ext>
          </a:extLst>
        </xdr:cNvPr>
        <xdr:cNvSpPr>
          <a:spLocks noChangeAspect="1" noChangeArrowheads="1"/>
        </xdr:cNvSpPr>
      </xdr:nvSpPr>
      <xdr:spPr>
        <a:xfrm>
          <a:off x="1943100" y="55900320"/>
          <a:ext cx="304800" cy="190503"/>
        </a:xfrm>
        <a:prstGeom prst="rect">
          <a:avLst/>
        </a:prstGeom>
        <a:noFill/>
        <a:ln w="9525">
          <a:noFill/>
          <a:miter lim="800000"/>
        </a:ln>
      </xdr:spPr>
    </xdr:sp>
    <xdr:clientData/>
  </xdr:oneCellAnchor>
  <xdr:oneCellAnchor>
    <xdr:from>
      <xdr:col>2</xdr:col>
      <xdr:colOff>0</xdr:colOff>
      <xdr:row>1090</xdr:row>
      <xdr:rowOff>0</xdr:rowOff>
    </xdr:from>
    <xdr:ext cx="304800" cy="194645"/>
    <xdr:sp macro="" textlink="">
      <xdr:nvSpPr>
        <xdr:cNvPr id="104" name="AutoShape 4" descr="Káº¿t quáº£ hÃ¬nh áº£nh cho new">
          <a:extLst>
            <a:ext uri="{FF2B5EF4-FFF2-40B4-BE49-F238E27FC236}">
              <a16:creationId xmlns:a16="http://schemas.microsoft.com/office/drawing/2014/main" xmlns="" id="{00000000-0008-0000-0000-000068000000}"/>
            </a:ext>
            <a:ext uri="{147F2762-F138-4A5C-976F-8EAC2B608ADB}">
              <a16:predDERef xmlns:a16="http://schemas.microsoft.com/office/drawing/2014/main" xmlns="" pred="{A3EA99CD-6B72-4A89-889A-ABBD388EEBF9}"/>
            </a:ext>
          </a:extLst>
        </xdr:cNvPr>
        <xdr:cNvSpPr>
          <a:spLocks noChangeAspect="1" noChangeArrowheads="1"/>
        </xdr:cNvSpPr>
      </xdr:nvSpPr>
      <xdr:spPr>
        <a:xfrm>
          <a:off x="1943100" y="55900320"/>
          <a:ext cx="304800" cy="194645"/>
        </a:xfrm>
        <a:prstGeom prst="rect">
          <a:avLst/>
        </a:prstGeom>
        <a:noFill/>
        <a:ln w="9525">
          <a:noFill/>
          <a:miter lim="800000"/>
        </a:ln>
      </xdr:spPr>
    </xdr:sp>
    <xdr:clientData/>
  </xdr:oneCellAnchor>
  <xdr:oneCellAnchor>
    <xdr:from>
      <xdr:col>2</xdr:col>
      <xdr:colOff>0</xdr:colOff>
      <xdr:row>1090</xdr:row>
      <xdr:rowOff>0</xdr:rowOff>
    </xdr:from>
    <xdr:ext cx="304800" cy="194645"/>
    <xdr:sp macro="" textlink="">
      <xdr:nvSpPr>
        <xdr:cNvPr id="105" name="AutoShape 6" descr="Káº¿t quáº£ hÃ¬nh áº£nh cho new">
          <a:extLst>
            <a:ext uri="{FF2B5EF4-FFF2-40B4-BE49-F238E27FC236}">
              <a16:creationId xmlns:a16="http://schemas.microsoft.com/office/drawing/2014/main" xmlns="" id="{00000000-0008-0000-0000-000069000000}"/>
            </a:ext>
            <a:ext uri="{147F2762-F138-4A5C-976F-8EAC2B608ADB}">
              <a16:predDERef xmlns:a16="http://schemas.microsoft.com/office/drawing/2014/main" xmlns="" pred="{177A2405-5577-4B51-9314-2352A20152DC}"/>
            </a:ext>
          </a:extLst>
        </xdr:cNvPr>
        <xdr:cNvSpPr>
          <a:spLocks noChangeAspect="1" noChangeArrowheads="1"/>
        </xdr:cNvSpPr>
      </xdr:nvSpPr>
      <xdr:spPr>
        <a:xfrm>
          <a:off x="1943100" y="55900320"/>
          <a:ext cx="304800" cy="194645"/>
        </a:xfrm>
        <a:prstGeom prst="rect">
          <a:avLst/>
        </a:prstGeom>
        <a:noFill/>
        <a:ln w="9525">
          <a:noFill/>
          <a:miter lim="800000"/>
        </a:ln>
      </xdr:spPr>
    </xdr:sp>
    <xdr:clientData/>
  </xdr:oneCellAnchor>
  <xdr:oneCellAnchor>
    <xdr:from>
      <xdr:col>2</xdr:col>
      <xdr:colOff>0</xdr:colOff>
      <xdr:row>1090</xdr:row>
      <xdr:rowOff>0</xdr:rowOff>
    </xdr:from>
    <xdr:ext cx="304800" cy="194645"/>
    <xdr:sp macro="" textlink="">
      <xdr:nvSpPr>
        <xdr:cNvPr id="106" name="AutoShape 4" descr="Káº¿t quáº£ hÃ¬nh áº£nh cho new">
          <a:extLst>
            <a:ext uri="{FF2B5EF4-FFF2-40B4-BE49-F238E27FC236}">
              <a16:creationId xmlns:a16="http://schemas.microsoft.com/office/drawing/2014/main" xmlns="" id="{00000000-0008-0000-0000-00006A000000}"/>
            </a:ext>
            <a:ext uri="{147F2762-F138-4A5C-976F-8EAC2B608ADB}">
              <a16:predDERef xmlns:a16="http://schemas.microsoft.com/office/drawing/2014/main" xmlns="" pred="{EFE4DDEB-A973-42BC-ABDD-0B739D984B3D}"/>
            </a:ext>
          </a:extLst>
        </xdr:cNvPr>
        <xdr:cNvSpPr>
          <a:spLocks noChangeAspect="1" noChangeArrowheads="1"/>
        </xdr:cNvSpPr>
      </xdr:nvSpPr>
      <xdr:spPr>
        <a:xfrm>
          <a:off x="1943100" y="55900320"/>
          <a:ext cx="304800" cy="194645"/>
        </a:xfrm>
        <a:prstGeom prst="rect">
          <a:avLst/>
        </a:prstGeom>
        <a:noFill/>
        <a:ln w="9525">
          <a:noFill/>
          <a:miter lim="800000"/>
        </a:ln>
      </xdr:spPr>
    </xdr:sp>
    <xdr:clientData/>
  </xdr:oneCellAnchor>
  <xdr:oneCellAnchor>
    <xdr:from>
      <xdr:col>2</xdr:col>
      <xdr:colOff>0</xdr:colOff>
      <xdr:row>1090</xdr:row>
      <xdr:rowOff>0</xdr:rowOff>
    </xdr:from>
    <xdr:ext cx="304800" cy="194645"/>
    <xdr:sp macro="" textlink="">
      <xdr:nvSpPr>
        <xdr:cNvPr id="107" name="AutoShape 6" descr="Káº¿t quáº£ hÃ¬nh áº£nh cho new">
          <a:extLst>
            <a:ext uri="{FF2B5EF4-FFF2-40B4-BE49-F238E27FC236}">
              <a16:creationId xmlns:a16="http://schemas.microsoft.com/office/drawing/2014/main" xmlns="" id="{00000000-0008-0000-0000-00006B000000}"/>
            </a:ext>
            <a:ext uri="{147F2762-F138-4A5C-976F-8EAC2B608ADB}">
              <a16:predDERef xmlns:a16="http://schemas.microsoft.com/office/drawing/2014/main" xmlns="" pred="{E5093CFD-BC2D-4A64-9E39-2E75E3041E10}"/>
            </a:ext>
          </a:extLst>
        </xdr:cNvPr>
        <xdr:cNvSpPr>
          <a:spLocks noChangeAspect="1" noChangeArrowheads="1"/>
        </xdr:cNvSpPr>
      </xdr:nvSpPr>
      <xdr:spPr>
        <a:xfrm>
          <a:off x="1943100" y="55900320"/>
          <a:ext cx="304800" cy="194645"/>
        </a:xfrm>
        <a:prstGeom prst="rect">
          <a:avLst/>
        </a:prstGeom>
        <a:noFill/>
        <a:ln w="9525">
          <a:noFill/>
          <a:miter lim="800000"/>
        </a:ln>
      </xdr:spPr>
    </xdr:sp>
    <xdr:clientData/>
  </xdr:oneCellAnchor>
  <xdr:oneCellAnchor>
    <xdr:from>
      <xdr:col>2</xdr:col>
      <xdr:colOff>0</xdr:colOff>
      <xdr:row>1090</xdr:row>
      <xdr:rowOff>0</xdr:rowOff>
    </xdr:from>
    <xdr:ext cx="304800" cy="194645"/>
    <xdr:sp macro="" textlink="">
      <xdr:nvSpPr>
        <xdr:cNvPr id="108" name="AutoShape 4" descr="Káº¿t quáº£ hÃ¬nh áº£nh cho new">
          <a:extLst>
            <a:ext uri="{FF2B5EF4-FFF2-40B4-BE49-F238E27FC236}">
              <a16:creationId xmlns:a16="http://schemas.microsoft.com/office/drawing/2014/main" xmlns="" id="{00000000-0008-0000-0000-00006C000000}"/>
            </a:ext>
            <a:ext uri="{147F2762-F138-4A5C-976F-8EAC2B608ADB}">
              <a16:predDERef xmlns:a16="http://schemas.microsoft.com/office/drawing/2014/main" xmlns="" pred="{B1C8D355-E97E-4C4A-A628-CD0209E20C8A}"/>
            </a:ext>
          </a:extLst>
        </xdr:cNvPr>
        <xdr:cNvSpPr>
          <a:spLocks noChangeAspect="1" noChangeArrowheads="1"/>
        </xdr:cNvSpPr>
      </xdr:nvSpPr>
      <xdr:spPr>
        <a:xfrm>
          <a:off x="1943100" y="55900320"/>
          <a:ext cx="304800" cy="194645"/>
        </a:xfrm>
        <a:prstGeom prst="rect">
          <a:avLst/>
        </a:prstGeom>
        <a:noFill/>
        <a:ln w="9525">
          <a:noFill/>
          <a:miter lim="800000"/>
        </a:ln>
      </xdr:spPr>
    </xdr:sp>
    <xdr:clientData/>
  </xdr:oneCellAnchor>
  <xdr:oneCellAnchor>
    <xdr:from>
      <xdr:col>2</xdr:col>
      <xdr:colOff>0</xdr:colOff>
      <xdr:row>1090</xdr:row>
      <xdr:rowOff>0</xdr:rowOff>
    </xdr:from>
    <xdr:ext cx="304800" cy="194645"/>
    <xdr:sp macro="" textlink="">
      <xdr:nvSpPr>
        <xdr:cNvPr id="109" name="AutoShape 6" descr="Káº¿t quáº£ hÃ¬nh áº£nh cho new">
          <a:extLst>
            <a:ext uri="{FF2B5EF4-FFF2-40B4-BE49-F238E27FC236}">
              <a16:creationId xmlns:a16="http://schemas.microsoft.com/office/drawing/2014/main" xmlns="" id="{00000000-0008-0000-0000-00006D000000}"/>
            </a:ext>
            <a:ext uri="{147F2762-F138-4A5C-976F-8EAC2B608ADB}">
              <a16:predDERef xmlns:a16="http://schemas.microsoft.com/office/drawing/2014/main" xmlns="" pred="{1F514A22-D363-4B23-8CEE-B34460F98F9E}"/>
            </a:ext>
          </a:extLst>
        </xdr:cNvPr>
        <xdr:cNvSpPr>
          <a:spLocks noChangeAspect="1" noChangeArrowheads="1"/>
        </xdr:cNvSpPr>
      </xdr:nvSpPr>
      <xdr:spPr>
        <a:xfrm>
          <a:off x="1943100" y="55900320"/>
          <a:ext cx="304800" cy="194645"/>
        </a:xfrm>
        <a:prstGeom prst="rect">
          <a:avLst/>
        </a:prstGeom>
        <a:noFill/>
        <a:ln w="9525">
          <a:noFill/>
          <a:miter lim="800000"/>
        </a:ln>
      </xdr:spPr>
    </xdr:sp>
    <xdr:clientData/>
  </xdr:oneCellAnchor>
  <xdr:oneCellAnchor>
    <xdr:from>
      <xdr:col>2</xdr:col>
      <xdr:colOff>0</xdr:colOff>
      <xdr:row>1090</xdr:row>
      <xdr:rowOff>0</xdr:rowOff>
    </xdr:from>
    <xdr:ext cx="304800" cy="190710"/>
    <xdr:sp macro="" textlink="">
      <xdr:nvSpPr>
        <xdr:cNvPr id="110" name="AutoShape 4" descr="Káº¿t quáº£ hÃ¬nh áº£nh cho new">
          <a:extLst>
            <a:ext uri="{FF2B5EF4-FFF2-40B4-BE49-F238E27FC236}">
              <a16:creationId xmlns:a16="http://schemas.microsoft.com/office/drawing/2014/main" xmlns="" id="{00000000-0008-0000-0000-00006E000000}"/>
            </a:ext>
            <a:ext uri="{147F2762-F138-4A5C-976F-8EAC2B608ADB}">
              <a16:predDERef xmlns:a16="http://schemas.microsoft.com/office/drawing/2014/main" xmlns="" pred="{13004CAD-3086-4E71-86C9-348024EAC996}"/>
            </a:ext>
          </a:extLst>
        </xdr:cNvPr>
        <xdr:cNvSpPr>
          <a:spLocks noChangeAspect="1" noChangeArrowheads="1"/>
        </xdr:cNvSpPr>
      </xdr:nvSpPr>
      <xdr:spPr>
        <a:xfrm>
          <a:off x="1885950" y="65074800"/>
          <a:ext cx="304800" cy="190710"/>
        </a:xfrm>
        <a:prstGeom prst="rect">
          <a:avLst/>
        </a:prstGeom>
        <a:noFill/>
        <a:ln w="9525">
          <a:noFill/>
          <a:miter lim="800000"/>
        </a:ln>
      </xdr:spPr>
    </xdr:sp>
    <xdr:clientData/>
  </xdr:oneCellAnchor>
  <xdr:oneCellAnchor>
    <xdr:from>
      <xdr:col>2</xdr:col>
      <xdr:colOff>0</xdr:colOff>
      <xdr:row>1090</xdr:row>
      <xdr:rowOff>0</xdr:rowOff>
    </xdr:from>
    <xdr:ext cx="304800" cy="190710"/>
    <xdr:sp macro="" textlink="">
      <xdr:nvSpPr>
        <xdr:cNvPr id="111" name="AutoShape 6" descr="Káº¿t quáº£ hÃ¬nh áº£nh cho new">
          <a:extLst>
            <a:ext uri="{FF2B5EF4-FFF2-40B4-BE49-F238E27FC236}">
              <a16:creationId xmlns:a16="http://schemas.microsoft.com/office/drawing/2014/main" xmlns="" id="{00000000-0008-0000-0000-00006F000000}"/>
            </a:ext>
            <a:ext uri="{147F2762-F138-4A5C-976F-8EAC2B608ADB}">
              <a16:predDERef xmlns:a16="http://schemas.microsoft.com/office/drawing/2014/main" xmlns="" pred="{5D035C1B-9AEB-4DAC-8215-A6EFCB4213B8}"/>
            </a:ext>
          </a:extLst>
        </xdr:cNvPr>
        <xdr:cNvSpPr>
          <a:spLocks noChangeAspect="1" noChangeArrowheads="1"/>
        </xdr:cNvSpPr>
      </xdr:nvSpPr>
      <xdr:spPr>
        <a:xfrm>
          <a:off x="1885950" y="65074800"/>
          <a:ext cx="304800" cy="190710"/>
        </a:xfrm>
        <a:prstGeom prst="rect">
          <a:avLst/>
        </a:prstGeom>
        <a:noFill/>
        <a:ln w="9525">
          <a:noFill/>
          <a:miter lim="800000"/>
        </a:ln>
      </xdr:spPr>
    </xdr:sp>
    <xdr:clientData/>
  </xdr:oneCellAnchor>
  <xdr:oneCellAnchor>
    <xdr:from>
      <xdr:col>2</xdr:col>
      <xdr:colOff>0</xdr:colOff>
      <xdr:row>1090</xdr:row>
      <xdr:rowOff>0</xdr:rowOff>
    </xdr:from>
    <xdr:ext cx="304800" cy="194645"/>
    <xdr:sp macro="" textlink="">
      <xdr:nvSpPr>
        <xdr:cNvPr id="112" name="AutoShape 4" descr="Káº¿t quáº£ hÃ¬nh áº£nh cho new">
          <a:extLst>
            <a:ext uri="{FF2B5EF4-FFF2-40B4-BE49-F238E27FC236}">
              <a16:creationId xmlns:a16="http://schemas.microsoft.com/office/drawing/2014/main" xmlns="" id="{00000000-0008-0000-0000-000070000000}"/>
            </a:ext>
            <a:ext uri="{147F2762-F138-4A5C-976F-8EAC2B608ADB}">
              <a16:predDERef xmlns:a16="http://schemas.microsoft.com/office/drawing/2014/main" xmlns="" pred="{37B6A6EA-4BDA-4058-BB52-80016543B577}"/>
            </a:ext>
          </a:extLst>
        </xdr:cNvPr>
        <xdr:cNvSpPr>
          <a:spLocks noChangeAspect="1" noChangeArrowheads="1"/>
        </xdr:cNvSpPr>
      </xdr:nvSpPr>
      <xdr:spPr>
        <a:xfrm>
          <a:off x="1885950" y="65074800"/>
          <a:ext cx="304800" cy="194645"/>
        </a:xfrm>
        <a:prstGeom prst="rect">
          <a:avLst/>
        </a:prstGeom>
        <a:noFill/>
        <a:ln w="9525">
          <a:noFill/>
          <a:miter lim="800000"/>
        </a:ln>
      </xdr:spPr>
    </xdr:sp>
    <xdr:clientData/>
  </xdr:oneCellAnchor>
  <xdr:oneCellAnchor>
    <xdr:from>
      <xdr:col>2</xdr:col>
      <xdr:colOff>0</xdr:colOff>
      <xdr:row>1090</xdr:row>
      <xdr:rowOff>0</xdr:rowOff>
    </xdr:from>
    <xdr:ext cx="304800" cy="194645"/>
    <xdr:sp macro="" textlink="">
      <xdr:nvSpPr>
        <xdr:cNvPr id="113" name="AutoShape 6" descr="Káº¿t quáº£ hÃ¬nh áº£nh cho new">
          <a:extLst>
            <a:ext uri="{FF2B5EF4-FFF2-40B4-BE49-F238E27FC236}">
              <a16:creationId xmlns:a16="http://schemas.microsoft.com/office/drawing/2014/main" xmlns="" id="{00000000-0008-0000-0000-000071000000}"/>
            </a:ext>
            <a:ext uri="{147F2762-F138-4A5C-976F-8EAC2B608ADB}">
              <a16:predDERef xmlns:a16="http://schemas.microsoft.com/office/drawing/2014/main" xmlns="" pred="{628C2672-5C0F-467E-A9C6-0022F5F055E2}"/>
            </a:ext>
          </a:extLst>
        </xdr:cNvPr>
        <xdr:cNvSpPr>
          <a:spLocks noChangeAspect="1" noChangeArrowheads="1"/>
        </xdr:cNvSpPr>
      </xdr:nvSpPr>
      <xdr:spPr>
        <a:xfrm>
          <a:off x="1885950" y="65074800"/>
          <a:ext cx="304800" cy="194645"/>
        </a:xfrm>
        <a:prstGeom prst="rect">
          <a:avLst/>
        </a:prstGeom>
        <a:noFill/>
        <a:ln w="9525">
          <a:noFill/>
          <a:miter lim="800000"/>
        </a:ln>
      </xdr:spPr>
    </xdr:sp>
    <xdr:clientData/>
  </xdr:oneCellAnchor>
  <xdr:oneCellAnchor>
    <xdr:from>
      <xdr:col>2</xdr:col>
      <xdr:colOff>0</xdr:colOff>
      <xdr:row>1090</xdr:row>
      <xdr:rowOff>0</xdr:rowOff>
    </xdr:from>
    <xdr:ext cx="304800" cy="194645"/>
    <xdr:sp macro="" textlink="">
      <xdr:nvSpPr>
        <xdr:cNvPr id="114" name="AutoShape 4" descr="Káº¿t quáº£ hÃ¬nh áº£nh cho new">
          <a:extLst>
            <a:ext uri="{FF2B5EF4-FFF2-40B4-BE49-F238E27FC236}">
              <a16:creationId xmlns:a16="http://schemas.microsoft.com/office/drawing/2014/main" xmlns="" id="{00000000-0008-0000-0000-000072000000}"/>
            </a:ext>
            <a:ext uri="{147F2762-F138-4A5C-976F-8EAC2B608ADB}">
              <a16:predDERef xmlns:a16="http://schemas.microsoft.com/office/drawing/2014/main" xmlns="" pred="{B7170754-319B-459B-B6DC-05B3C8A9462C}"/>
            </a:ext>
          </a:extLst>
        </xdr:cNvPr>
        <xdr:cNvSpPr>
          <a:spLocks noChangeAspect="1" noChangeArrowheads="1"/>
        </xdr:cNvSpPr>
      </xdr:nvSpPr>
      <xdr:spPr>
        <a:xfrm>
          <a:off x="1885950" y="65074800"/>
          <a:ext cx="304800" cy="194645"/>
        </a:xfrm>
        <a:prstGeom prst="rect">
          <a:avLst/>
        </a:prstGeom>
        <a:noFill/>
        <a:ln w="9525">
          <a:noFill/>
          <a:miter lim="800000"/>
        </a:ln>
      </xdr:spPr>
    </xdr:sp>
    <xdr:clientData/>
  </xdr:oneCellAnchor>
  <xdr:oneCellAnchor>
    <xdr:from>
      <xdr:col>2</xdr:col>
      <xdr:colOff>0</xdr:colOff>
      <xdr:row>1090</xdr:row>
      <xdr:rowOff>0</xdr:rowOff>
    </xdr:from>
    <xdr:ext cx="304800" cy="194645"/>
    <xdr:sp macro="" textlink="">
      <xdr:nvSpPr>
        <xdr:cNvPr id="115" name="AutoShape 6" descr="Káº¿t quáº£ hÃ¬nh áº£nh cho new">
          <a:extLst>
            <a:ext uri="{FF2B5EF4-FFF2-40B4-BE49-F238E27FC236}">
              <a16:creationId xmlns:a16="http://schemas.microsoft.com/office/drawing/2014/main" xmlns="" id="{00000000-0008-0000-0000-000073000000}"/>
            </a:ext>
            <a:ext uri="{147F2762-F138-4A5C-976F-8EAC2B608ADB}">
              <a16:predDERef xmlns:a16="http://schemas.microsoft.com/office/drawing/2014/main" xmlns="" pred="{59BCA185-859C-418D-962E-CE682713A037}"/>
            </a:ext>
          </a:extLst>
        </xdr:cNvPr>
        <xdr:cNvSpPr>
          <a:spLocks noChangeAspect="1" noChangeArrowheads="1"/>
        </xdr:cNvSpPr>
      </xdr:nvSpPr>
      <xdr:spPr>
        <a:xfrm>
          <a:off x="1885950" y="65074800"/>
          <a:ext cx="304800" cy="194645"/>
        </a:xfrm>
        <a:prstGeom prst="rect">
          <a:avLst/>
        </a:prstGeom>
        <a:noFill/>
        <a:ln w="9525">
          <a:noFill/>
          <a:miter lim="800000"/>
        </a:ln>
      </xdr:spPr>
    </xdr:sp>
    <xdr:clientData/>
  </xdr:oneCellAnchor>
  <xdr:oneCellAnchor>
    <xdr:from>
      <xdr:col>2</xdr:col>
      <xdr:colOff>0</xdr:colOff>
      <xdr:row>1090</xdr:row>
      <xdr:rowOff>0</xdr:rowOff>
    </xdr:from>
    <xdr:ext cx="304800" cy="194645"/>
    <xdr:sp macro="" textlink="">
      <xdr:nvSpPr>
        <xdr:cNvPr id="116" name="AutoShape 4" descr="Káº¿t quáº£ hÃ¬nh áº£nh cho new">
          <a:extLst>
            <a:ext uri="{FF2B5EF4-FFF2-40B4-BE49-F238E27FC236}">
              <a16:creationId xmlns:a16="http://schemas.microsoft.com/office/drawing/2014/main" xmlns="" id="{00000000-0008-0000-0000-000074000000}"/>
            </a:ext>
            <a:ext uri="{147F2762-F138-4A5C-976F-8EAC2B608ADB}">
              <a16:predDERef xmlns:a16="http://schemas.microsoft.com/office/drawing/2014/main" xmlns="" pred="{A00B4E6F-060C-4992-8CDB-ADCDAA9DF34B}"/>
            </a:ext>
          </a:extLst>
        </xdr:cNvPr>
        <xdr:cNvSpPr>
          <a:spLocks noChangeAspect="1" noChangeArrowheads="1"/>
        </xdr:cNvSpPr>
      </xdr:nvSpPr>
      <xdr:spPr>
        <a:xfrm>
          <a:off x="1885950" y="65074800"/>
          <a:ext cx="304800" cy="194645"/>
        </a:xfrm>
        <a:prstGeom prst="rect">
          <a:avLst/>
        </a:prstGeom>
        <a:noFill/>
        <a:ln w="9525">
          <a:noFill/>
          <a:miter lim="800000"/>
        </a:ln>
      </xdr:spPr>
    </xdr:sp>
    <xdr:clientData/>
  </xdr:oneCellAnchor>
  <xdr:oneCellAnchor>
    <xdr:from>
      <xdr:col>2</xdr:col>
      <xdr:colOff>0</xdr:colOff>
      <xdr:row>1090</xdr:row>
      <xdr:rowOff>0</xdr:rowOff>
    </xdr:from>
    <xdr:ext cx="304800" cy="194645"/>
    <xdr:sp macro="" textlink="">
      <xdr:nvSpPr>
        <xdr:cNvPr id="117" name="AutoShape 6" descr="Káº¿t quáº£ hÃ¬nh áº£nh cho new">
          <a:extLst>
            <a:ext uri="{FF2B5EF4-FFF2-40B4-BE49-F238E27FC236}">
              <a16:creationId xmlns:a16="http://schemas.microsoft.com/office/drawing/2014/main" xmlns="" id="{00000000-0008-0000-0000-000075000000}"/>
            </a:ext>
            <a:ext uri="{147F2762-F138-4A5C-976F-8EAC2B608ADB}">
              <a16:predDERef xmlns:a16="http://schemas.microsoft.com/office/drawing/2014/main" xmlns="" pred="{A3078295-51DB-4D61-830B-F8AA1B2E8BBE}"/>
            </a:ext>
          </a:extLst>
        </xdr:cNvPr>
        <xdr:cNvSpPr>
          <a:spLocks noChangeAspect="1" noChangeArrowheads="1"/>
        </xdr:cNvSpPr>
      </xdr:nvSpPr>
      <xdr:spPr>
        <a:xfrm>
          <a:off x="1885950" y="65074800"/>
          <a:ext cx="304800" cy="194645"/>
        </a:xfrm>
        <a:prstGeom prst="rect">
          <a:avLst/>
        </a:prstGeom>
        <a:noFill/>
        <a:ln w="9525">
          <a:noFill/>
          <a:miter lim="800000"/>
        </a:ln>
      </xdr:spPr>
    </xdr:sp>
    <xdr:clientData/>
  </xdr:oneCellAnchor>
  <xdr:oneCellAnchor>
    <xdr:from>
      <xdr:col>2</xdr:col>
      <xdr:colOff>0</xdr:colOff>
      <xdr:row>1090</xdr:row>
      <xdr:rowOff>0</xdr:rowOff>
    </xdr:from>
    <xdr:ext cx="304800" cy="190503"/>
    <xdr:sp macro="" textlink="">
      <xdr:nvSpPr>
        <xdr:cNvPr id="118" name="AutoShape 4" descr="Káº¿t quáº£ hÃ¬nh áº£nh cho new">
          <a:extLst>
            <a:ext uri="{FF2B5EF4-FFF2-40B4-BE49-F238E27FC236}">
              <a16:creationId xmlns:a16="http://schemas.microsoft.com/office/drawing/2014/main" xmlns="" id="{00000000-0008-0000-0000-000076000000}"/>
            </a:ext>
            <a:ext uri="{147F2762-F138-4A5C-976F-8EAC2B608ADB}">
              <a16:predDERef xmlns:a16="http://schemas.microsoft.com/office/drawing/2014/main" xmlns="" pred="{4ED39164-D46D-4B59-B7AB-A1B8CCD4C436}"/>
            </a:ext>
          </a:extLst>
        </xdr:cNvPr>
        <xdr:cNvSpPr>
          <a:spLocks noChangeAspect="1" noChangeArrowheads="1"/>
        </xdr:cNvSpPr>
      </xdr:nvSpPr>
      <xdr:spPr>
        <a:xfrm>
          <a:off x="1885950" y="65074800"/>
          <a:ext cx="304800" cy="190503"/>
        </a:xfrm>
        <a:prstGeom prst="rect">
          <a:avLst/>
        </a:prstGeom>
        <a:noFill/>
        <a:ln w="9525">
          <a:noFill/>
          <a:miter lim="800000"/>
        </a:ln>
      </xdr:spPr>
    </xdr:sp>
    <xdr:clientData/>
  </xdr:oneCellAnchor>
  <xdr:oneCellAnchor>
    <xdr:from>
      <xdr:col>2</xdr:col>
      <xdr:colOff>0</xdr:colOff>
      <xdr:row>1090</xdr:row>
      <xdr:rowOff>0</xdr:rowOff>
    </xdr:from>
    <xdr:ext cx="304800" cy="190503"/>
    <xdr:sp macro="" textlink="">
      <xdr:nvSpPr>
        <xdr:cNvPr id="119" name="AutoShape 6" descr="Káº¿t quáº£ hÃ¬nh áº£nh cho new">
          <a:extLst>
            <a:ext uri="{FF2B5EF4-FFF2-40B4-BE49-F238E27FC236}">
              <a16:creationId xmlns:a16="http://schemas.microsoft.com/office/drawing/2014/main" xmlns="" id="{00000000-0008-0000-0000-000077000000}"/>
            </a:ext>
            <a:ext uri="{147F2762-F138-4A5C-976F-8EAC2B608ADB}">
              <a16:predDERef xmlns:a16="http://schemas.microsoft.com/office/drawing/2014/main" xmlns="" pred="{7FC58687-F092-4872-82E7-FA22B5A89826}"/>
            </a:ext>
          </a:extLst>
        </xdr:cNvPr>
        <xdr:cNvSpPr>
          <a:spLocks noChangeAspect="1" noChangeArrowheads="1"/>
        </xdr:cNvSpPr>
      </xdr:nvSpPr>
      <xdr:spPr>
        <a:xfrm>
          <a:off x="1885950" y="65074800"/>
          <a:ext cx="304800" cy="190503"/>
        </a:xfrm>
        <a:prstGeom prst="rect">
          <a:avLst/>
        </a:prstGeom>
        <a:noFill/>
        <a:ln w="9525">
          <a:noFill/>
          <a:miter lim="800000"/>
        </a:ln>
      </xdr:spPr>
    </xdr:sp>
    <xdr:clientData/>
  </xdr:oneCellAnchor>
  <xdr:oneCellAnchor>
    <xdr:from>
      <xdr:col>2</xdr:col>
      <xdr:colOff>0</xdr:colOff>
      <xdr:row>1090</xdr:row>
      <xdr:rowOff>0</xdr:rowOff>
    </xdr:from>
    <xdr:ext cx="304800" cy="190503"/>
    <xdr:sp macro="" textlink="">
      <xdr:nvSpPr>
        <xdr:cNvPr id="120" name="AutoShape 4" descr="Káº¿t quáº£ hÃ¬nh áº£nh cho new">
          <a:extLst>
            <a:ext uri="{FF2B5EF4-FFF2-40B4-BE49-F238E27FC236}">
              <a16:creationId xmlns:a16="http://schemas.microsoft.com/office/drawing/2014/main" xmlns="" id="{00000000-0008-0000-0000-000078000000}"/>
            </a:ext>
            <a:ext uri="{147F2762-F138-4A5C-976F-8EAC2B608ADB}">
              <a16:predDERef xmlns:a16="http://schemas.microsoft.com/office/drawing/2014/main" xmlns="" pred="{108E6C5A-83E6-433F-B16E-5E262F550725}"/>
            </a:ext>
          </a:extLst>
        </xdr:cNvPr>
        <xdr:cNvSpPr>
          <a:spLocks noChangeAspect="1" noChangeArrowheads="1"/>
        </xdr:cNvSpPr>
      </xdr:nvSpPr>
      <xdr:spPr>
        <a:xfrm>
          <a:off x="1885950" y="65074800"/>
          <a:ext cx="304800" cy="190503"/>
        </a:xfrm>
        <a:prstGeom prst="rect">
          <a:avLst/>
        </a:prstGeom>
        <a:noFill/>
        <a:ln w="9525">
          <a:noFill/>
          <a:miter lim="800000"/>
        </a:ln>
      </xdr:spPr>
    </xdr:sp>
    <xdr:clientData/>
  </xdr:oneCellAnchor>
  <xdr:oneCellAnchor>
    <xdr:from>
      <xdr:col>2</xdr:col>
      <xdr:colOff>0</xdr:colOff>
      <xdr:row>1090</xdr:row>
      <xdr:rowOff>0</xdr:rowOff>
    </xdr:from>
    <xdr:ext cx="304800" cy="190503"/>
    <xdr:sp macro="" textlink="">
      <xdr:nvSpPr>
        <xdr:cNvPr id="121" name="AutoShape 6" descr="Káº¿t quáº£ hÃ¬nh áº£nh cho new">
          <a:extLst>
            <a:ext uri="{FF2B5EF4-FFF2-40B4-BE49-F238E27FC236}">
              <a16:creationId xmlns:a16="http://schemas.microsoft.com/office/drawing/2014/main" xmlns="" id="{00000000-0008-0000-0000-000079000000}"/>
            </a:ext>
            <a:ext uri="{147F2762-F138-4A5C-976F-8EAC2B608ADB}">
              <a16:predDERef xmlns:a16="http://schemas.microsoft.com/office/drawing/2014/main" xmlns="" pred="{E09C6C08-6784-4AB0-A630-B8E24FB44DF9}"/>
            </a:ext>
          </a:extLst>
        </xdr:cNvPr>
        <xdr:cNvSpPr>
          <a:spLocks noChangeAspect="1" noChangeArrowheads="1"/>
        </xdr:cNvSpPr>
      </xdr:nvSpPr>
      <xdr:spPr>
        <a:xfrm>
          <a:off x="1885950" y="65074800"/>
          <a:ext cx="304800" cy="190503"/>
        </a:xfrm>
        <a:prstGeom prst="rect">
          <a:avLst/>
        </a:prstGeom>
        <a:noFill/>
        <a:ln w="9525">
          <a:noFill/>
          <a:miter lim="800000"/>
        </a:ln>
      </xdr:spPr>
    </xdr:sp>
    <xdr:clientData/>
  </xdr:oneCellAnchor>
  <xdr:oneCellAnchor>
    <xdr:from>
      <xdr:col>2</xdr:col>
      <xdr:colOff>0</xdr:colOff>
      <xdr:row>1090</xdr:row>
      <xdr:rowOff>0</xdr:rowOff>
    </xdr:from>
    <xdr:ext cx="304800" cy="194645"/>
    <xdr:sp macro="" textlink="">
      <xdr:nvSpPr>
        <xdr:cNvPr id="122" name="AutoShape 4" descr="Káº¿t quáº£ hÃ¬nh áº£nh cho new">
          <a:extLst>
            <a:ext uri="{FF2B5EF4-FFF2-40B4-BE49-F238E27FC236}">
              <a16:creationId xmlns:a16="http://schemas.microsoft.com/office/drawing/2014/main" xmlns="" id="{00000000-0008-0000-0000-00007A000000}"/>
            </a:ext>
            <a:ext uri="{147F2762-F138-4A5C-976F-8EAC2B608ADB}">
              <a16:predDERef xmlns:a16="http://schemas.microsoft.com/office/drawing/2014/main" xmlns="" pred="{24A4C9D2-3475-448D-A279-A59075FC14B5}"/>
            </a:ext>
          </a:extLst>
        </xdr:cNvPr>
        <xdr:cNvSpPr>
          <a:spLocks noChangeAspect="1" noChangeArrowheads="1"/>
        </xdr:cNvSpPr>
      </xdr:nvSpPr>
      <xdr:spPr>
        <a:xfrm>
          <a:off x="1885950" y="65074800"/>
          <a:ext cx="304800" cy="194645"/>
        </a:xfrm>
        <a:prstGeom prst="rect">
          <a:avLst/>
        </a:prstGeom>
        <a:noFill/>
        <a:ln w="9525">
          <a:noFill/>
          <a:miter lim="800000"/>
        </a:ln>
      </xdr:spPr>
    </xdr:sp>
    <xdr:clientData/>
  </xdr:oneCellAnchor>
  <xdr:oneCellAnchor>
    <xdr:from>
      <xdr:col>2</xdr:col>
      <xdr:colOff>0</xdr:colOff>
      <xdr:row>1090</xdr:row>
      <xdr:rowOff>0</xdr:rowOff>
    </xdr:from>
    <xdr:ext cx="304800" cy="194645"/>
    <xdr:sp macro="" textlink="">
      <xdr:nvSpPr>
        <xdr:cNvPr id="123" name="AutoShape 6" descr="Káº¿t quáº£ hÃ¬nh áº£nh cho new">
          <a:extLst>
            <a:ext uri="{FF2B5EF4-FFF2-40B4-BE49-F238E27FC236}">
              <a16:creationId xmlns:a16="http://schemas.microsoft.com/office/drawing/2014/main" xmlns="" id="{00000000-0008-0000-0000-00007B000000}"/>
            </a:ext>
            <a:ext uri="{147F2762-F138-4A5C-976F-8EAC2B608ADB}">
              <a16:predDERef xmlns:a16="http://schemas.microsoft.com/office/drawing/2014/main" xmlns="" pred="{7F16AFA6-5995-4B51-BC90-8FD8025EC72E}"/>
            </a:ext>
          </a:extLst>
        </xdr:cNvPr>
        <xdr:cNvSpPr>
          <a:spLocks noChangeAspect="1" noChangeArrowheads="1"/>
        </xdr:cNvSpPr>
      </xdr:nvSpPr>
      <xdr:spPr>
        <a:xfrm>
          <a:off x="1885950" y="65074800"/>
          <a:ext cx="304800" cy="194645"/>
        </a:xfrm>
        <a:prstGeom prst="rect">
          <a:avLst/>
        </a:prstGeom>
        <a:noFill/>
        <a:ln w="9525">
          <a:noFill/>
          <a:miter lim="800000"/>
        </a:ln>
      </xdr:spPr>
    </xdr:sp>
    <xdr:clientData/>
  </xdr:oneCellAnchor>
  <xdr:oneCellAnchor>
    <xdr:from>
      <xdr:col>2</xdr:col>
      <xdr:colOff>0</xdr:colOff>
      <xdr:row>1090</xdr:row>
      <xdr:rowOff>0</xdr:rowOff>
    </xdr:from>
    <xdr:ext cx="304800" cy="194645"/>
    <xdr:sp macro="" textlink="">
      <xdr:nvSpPr>
        <xdr:cNvPr id="124" name="AutoShape 4" descr="Káº¿t quáº£ hÃ¬nh áº£nh cho new">
          <a:extLst>
            <a:ext uri="{FF2B5EF4-FFF2-40B4-BE49-F238E27FC236}">
              <a16:creationId xmlns:a16="http://schemas.microsoft.com/office/drawing/2014/main" xmlns="" id="{00000000-0008-0000-0000-00007C000000}"/>
            </a:ext>
            <a:ext uri="{147F2762-F138-4A5C-976F-8EAC2B608ADB}">
              <a16:predDERef xmlns:a16="http://schemas.microsoft.com/office/drawing/2014/main" xmlns="" pred="{47A6A4A3-7B31-467B-B0E3-170EC599EDEA}"/>
            </a:ext>
          </a:extLst>
        </xdr:cNvPr>
        <xdr:cNvSpPr>
          <a:spLocks noChangeAspect="1" noChangeArrowheads="1"/>
        </xdr:cNvSpPr>
      </xdr:nvSpPr>
      <xdr:spPr>
        <a:xfrm>
          <a:off x="1885950" y="65074800"/>
          <a:ext cx="304800" cy="194645"/>
        </a:xfrm>
        <a:prstGeom prst="rect">
          <a:avLst/>
        </a:prstGeom>
        <a:noFill/>
        <a:ln w="9525">
          <a:noFill/>
          <a:miter lim="800000"/>
        </a:ln>
      </xdr:spPr>
    </xdr:sp>
    <xdr:clientData/>
  </xdr:oneCellAnchor>
  <xdr:oneCellAnchor>
    <xdr:from>
      <xdr:col>2</xdr:col>
      <xdr:colOff>0</xdr:colOff>
      <xdr:row>1090</xdr:row>
      <xdr:rowOff>0</xdr:rowOff>
    </xdr:from>
    <xdr:ext cx="304800" cy="194645"/>
    <xdr:sp macro="" textlink="">
      <xdr:nvSpPr>
        <xdr:cNvPr id="125" name="AutoShape 6" descr="Káº¿t quáº£ hÃ¬nh áº£nh cho new">
          <a:extLst>
            <a:ext uri="{FF2B5EF4-FFF2-40B4-BE49-F238E27FC236}">
              <a16:creationId xmlns:a16="http://schemas.microsoft.com/office/drawing/2014/main" xmlns="" id="{00000000-0008-0000-0000-00007D000000}"/>
            </a:ext>
            <a:ext uri="{147F2762-F138-4A5C-976F-8EAC2B608ADB}">
              <a16:predDERef xmlns:a16="http://schemas.microsoft.com/office/drawing/2014/main" xmlns="" pred="{A9207AA7-ACDC-4F35-9145-66A0BF1FE995}"/>
            </a:ext>
          </a:extLst>
        </xdr:cNvPr>
        <xdr:cNvSpPr>
          <a:spLocks noChangeAspect="1" noChangeArrowheads="1"/>
        </xdr:cNvSpPr>
      </xdr:nvSpPr>
      <xdr:spPr>
        <a:xfrm>
          <a:off x="1885950" y="65074800"/>
          <a:ext cx="304800" cy="194645"/>
        </a:xfrm>
        <a:prstGeom prst="rect">
          <a:avLst/>
        </a:prstGeom>
        <a:noFill/>
        <a:ln w="9525">
          <a:noFill/>
          <a:miter lim="800000"/>
        </a:ln>
      </xdr:spPr>
    </xdr:sp>
    <xdr:clientData/>
  </xdr:oneCellAnchor>
  <xdr:oneCellAnchor>
    <xdr:from>
      <xdr:col>2</xdr:col>
      <xdr:colOff>0</xdr:colOff>
      <xdr:row>1090</xdr:row>
      <xdr:rowOff>0</xdr:rowOff>
    </xdr:from>
    <xdr:ext cx="304800" cy="194645"/>
    <xdr:sp macro="" textlink="">
      <xdr:nvSpPr>
        <xdr:cNvPr id="126" name="AutoShape 4" descr="Káº¿t quáº£ hÃ¬nh áº£nh cho new">
          <a:extLst>
            <a:ext uri="{FF2B5EF4-FFF2-40B4-BE49-F238E27FC236}">
              <a16:creationId xmlns:a16="http://schemas.microsoft.com/office/drawing/2014/main" xmlns="" id="{00000000-0008-0000-0000-00007E000000}"/>
            </a:ext>
            <a:ext uri="{147F2762-F138-4A5C-976F-8EAC2B608ADB}">
              <a16:predDERef xmlns:a16="http://schemas.microsoft.com/office/drawing/2014/main" xmlns="" pred="{4D5FB302-8A77-4A19-B90C-0AA158B87AA1}"/>
            </a:ext>
          </a:extLst>
        </xdr:cNvPr>
        <xdr:cNvSpPr>
          <a:spLocks noChangeAspect="1" noChangeArrowheads="1"/>
        </xdr:cNvSpPr>
      </xdr:nvSpPr>
      <xdr:spPr>
        <a:xfrm>
          <a:off x="1885950" y="65074800"/>
          <a:ext cx="304800" cy="194645"/>
        </a:xfrm>
        <a:prstGeom prst="rect">
          <a:avLst/>
        </a:prstGeom>
        <a:noFill/>
        <a:ln w="9525">
          <a:noFill/>
          <a:miter lim="800000"/>
        </a:ln>
      </xdr:spPr>
    </xdr:sp>
    <xdr:clientData/>
  </xdr:oneCellAnchor>
  <xdr:oneCellAnchor>
    <xdr:from>
      <xdr:col>2</xdr:col>
      <xdr:colOff>0</xdr:colOff>
      <xdr:row>1090</xdr:row>
      <xdr:rowOff>0</xdr:rowOff>
    </xdr:from>
    <xdr:ext cx="304800" cy="194645"/>
    <xdr:sp macro="" textlink="">
      <xdr:nvSpPr>
        <xdr:cNvPr id="127" name="AutoShape 6" descr="Káº¿t quáº£ hÃ¬nh áº£nh cho new">
          <a:extLst>
            <a:ext uri="{FF2B5EF4-FFF2-40B4-BE49-F238E27FC236}">
              <a16:creationId xmlns:a16="http://schemas.microsoft.com/office/drawing/2014/main" xmlns="" id="{00000000-0008-0000-0000-00007F000000}"/>
            </a:ext>
            <a:ext uri="{147F2762-F138-4A5C-976F-8EAC2B608ADB}">
              <a16:predDERef xmlns:a16="http://schemas.microsoft.com/office/drawing/2014/main" xmlns="" pred="{02E403DD-864C-46BA-A833-D2073CAD6299}"/>
            </a:ext>
          </a:extLst>
        </xdr:cNvPr>
        <xdr:cNvSpPr>
          <a:spLocks noChangeAspect="1" noChangeArrowheads="1"/>
        </xdr:cNvSpPr>
      </xdr:nvSpPr>
      <xdr:spPr>
        <a:xfrm>
          <a:off x="1885950" y="65074800"/>
          <a:ext cx="304800" cy="194645"/>
        </a:xfrm>
        <a:prstGeom prst="rect">
          <a:avLst/>
        </a:prstGeom>
        <a:noFill/>
        <a:ln w="9525">
          <a:noFill/>
          <a:miter lim="800000"/>
        </a:ln>
      </xdr:spPr>
    </xdr:sp>
    <xdr:clientData/>
  </xdr:oneCellAnchor>
  <xdr:oneCellAnchor>
    <xdr:from>
      <xdr:col>2</xdr:col>
      <xdr:colOff>0</xdr:colOff>
      <xdr:row>1090</xdr:row>
      <xdr:rowOff>0</xdr:rowOff>
    </xdr:from>
    <xdr:ext cx="304800" cy="190710"/>
    <xdr:sp macro="" textlink="">
      <xdr:nvSpPr>
        <xdr:cNvPr id="128" name="AutoShape 4" descr="Káº¿t quáº£ hÃ¬nh áº£nh cho new">
          <a:extLst>
            <a:ext uri="{FF2B5EF4-FFF2-40B4-BE49-F238E27FC236}">
              <a16:creationId xmlns:a16="http://schemas.microsoft.com/office/drawing/2014/main" xmlns="" id="{00000000-0008-0000-0000-000080000000}"/>
            </a:ext>
            <a:ext uri="{147F2762-F138-4A5C-976F-8EAC2B608ADB}">
              <a16:predDERef xmlns:a16="http://schemas.microsoft.com/office/drawing/2014/main" xmlns="" pred="{456490E8-CB0E-4E5C-9BC8-063E2E95F91F}"/>
            </a:ext>
          </a:extLst>
        </xdr:cNvPr>
        <xdr:cNvSpPr>
          <a:spLocks noChangeAspect="1" noChangeArrowheads="1"/>
        </xdr:cNvSpPr>
      </xdr:nvSpPr>
      <xdr:spPr>
        <a:xfrm>
          <a:off x="1885950" y="65074800"/>
          <a:ext cx="304800" cy="190710"/>
        </a:xfrm>
        <a:prstGeom prst="rect">
          <a:avLst/>
        </a:prstGeom>
        <a:noFill/>
        <a:ln w="9525">
          <a:noFill/>
          <a:miter lim="800000"/>
        </a:ln>
      </xdr:spPr>
    </xdr:sp>
    <xdr:clientData/>
  </xdr:oneCellAnchor>
  <xdr:oneCellAnchor>
    <xdr:from>
      <xdr:col>2</xdr:col>
      <xdr:colOff>0</xdr:colOff>
      <xdr:row>1090</xdr:row>
      <xdr:rowOff>0</xdr:rowOff>
    </xdr:from>
    <xdr:ext cx="304800" cy="190710"/>
    <xdr:sp macro="" textlink="">
      <xdr:nvSpPr>
        <xdr:cNvPr id="129" name="AutoShape 6" descr="Káº¿t quáº£ hÃ¬nh áº£nh cho new">
          <a:extLst>
            <a:ext uri="{FF2B5EF4-FFF2-40B4-BE49-F238E27FC236}">
              <a16:creationId xmlns:a16="http://schemas.microsoft.com/office/drawing/2014/main" xmlns="" id="{00000000-0008-0000-0000-000081000000}"/>
            </a:ext>
            <a:ext uri="{147F2762-F138-4A5C-976F-8EAC2B608ADB}">
              <a16:predDERef xmlns:a16="http://schemas.microsoft.com/office/drawing/2014/main" xmlns="" pred="{281DBCAC-28C8-4650-A6FF-89AD815C5719}"/>
            </a:ext>
          </a:extLst>
        </xdr:cNvPr>
        <xdr:cNvSpPr>
          <a:spLocks noChangeAspect="1" noChangeArrowheads="1"/>
        </xdr:cNvSpPr>
      </xdr:nvSpPr>
      <xdr:spPr>
        <a:xfrm>
          <a:off x="1885950" y="65074800"/>
          <a:ext cx="304800" cy="190710"/>
        </a:xfrm>
        <a:prstGeom prst="rect">
          <a:avLst/>
        </a:prstGeom>
        <a:noFill/>
        <a:ln w="9525">
          <a:noFill/>
          <a:miter lim="800000"/>
        </a:ln>
      </xdr:spPr>
    </xdr:sp>
    <xdr:clientData/>
  </xdr:oneCellAnchor>
  <xdr:oneCellAnchor>
    <xdr:from>
      <xdr:col>2</xdr:col>
      <xdr:colOff>0</xdr:colOff>
      <xdr:row>1090</xdr:row>
      <xdr:rowOff>0</xdr:rowOff>
    </xdr:from>
    <xdr:ext cx="304800" cy="194645"/>
    <xdr:sp macro="" textlink="">
      <xdr:nvSpPr>
        <xdr:cNvPr id="130" name="AutoShape 4" descr="Káº¿t quáº£ hÃ¬nh áº£nh cho new">
          <a:extLst>
            <a:ext uri="{FF2B5EF4-FFF2-40B4-BE49-F238E27FC236}">
              <a16:creationId xmlns:a16="http://schemas.microsoft.com/office/drawing/2014/main" xmlns="" id="{00000000-0008-0000-0000-000082000000}"/>
            </a:ext>
            <a:ext uri="{147F2762-F138-4A5C-976F-8EAC2B608ADB}">
              <a16:predDERef xmlns:a16="http://schemas.microsoft.com/office/drawing/2014/main" xmlns="" pred="{D7171E5C-952C-40D3-BF8C-1C1509FD503D}"/>
            </a:ext>
          </a:extLst>
        </xdr:cNvPr>
        <xdr:cNvSpPr>
          <a:spLocks noChangeAspect="1" noChangeArrowheads="1"/>
        </xdr:cNvSpPr>
      </xdr:nvSpPr>
      <xdr:spPr>
        <a:xfrm>
          <a:off x="1885950" y="65074800"/>
          <a:ext cx="304800" cy="194645"/>
        </a:xfrm>
        <a:prstGeom prst="rect">
          <a:avLst/>
        </a:prstGeom>
        <a:noFill/>
        <a:ln w="9525">
          <a:noFill/>
          <a:miter lim="800000"/>
        </a:ln>
      </xdr:spPr>
    </xdr:sp>
    <xdr:clientData/>
  </xdr:oneCellAnchor>
  <xdr:oneCellAnchor>
    <xdr:from>
      <xdr:col>2</xdr:col>
      <xdr:colOff>0</xdr:colOff>
      <xdr:row>1090</xdr:row>
      <xdr:rowOff>0</xdr:rowOff>
    </xdr:from>
    <xdr:ext cx="304800" cy="194645"/>
    <xdr:sp macro="" textlink="">
      <xdr:nvSpPr>
        <xdr:cNvPr id="131" name="AutoShape 6" descr="Káº¿t quáº£ hÃ¬nh áº£nh cho new">
          <a:extLst>
            <a:ext uri="{FF2B5EF4-FFF2-40B4-BE49-F238E27FC236}">
              <a16:creationId xmlns:a16="http://schemas.microsoft.com/office/drawing/2014/main" xmlns="" id="{00000000-0008-0000-0000-000083000000}"/>
            </a:ext>
            <a:ext uri="{147F2762-F138-4A5C-976F-8EAC2B608ADB}">
              <a16:predDERef xmlns:a16="http://schemas.microsoft.com/office/drawing/2014/main" xmlns="" pred="{552CB322-8366-4DC2-B59E-13257CDC06C1}"/>
            </a:ext>
          </a:extLst>
        </xdr:cNvPr>
        <xdr:cNvSpPr>
          <a:spLocks noChangeAspect="1" noChangeArrowheads="1"/>
        </xdr:cNvSpPr>
      </xdr:nvSpPr>
      <xdr:spPr>
        <a:xfrm>
          <a:off x="1885950" y="65074800"/>
          <a:ext cx="304800" cy="194645"/>
        </a:xfrm>
        <a:prstGeom prst="rect">
          <a:avLst/>
        </a:prstGeom>
        <a:noFill/>
        <a:ln w="9525">
          <a:noFill/>
          <a:miter lim="800000"/>
        </a:ln>
      </xdr:spPr>
    </xdr:sp>
    <xdr:clientData/>
  </xdr:oneCellAnchor>
  <xdr:oneCellAnchor>
    <xdr:from>
      <xdr:col>2</xdr:col>
      <xdr:colOff>0</xdr:colOff>
      <xdr:row>1090</xdr:row>
      <xdr:rowOff>0</xdr:rowOff>
    </xdr:from>
    <xdr:ext cx="304800" cy="194645"/>
    <xdr:sp macro="" textlink="">
      <xdr:nvSpPr>
        <xdr:cNvPr id="132" name="AutoShape 4" descr="Káº¿t quáº£ hÃ¬nh áº£nh cho new">
          <a:extLst>
            <a:ext uri="{FF2B5EF4-FFF2-40B4-BE49-F238E27FC236}">
              <a16:creationId xmlns:a16="http://schemas.microsoft.com/office/drawing/2014/main" xmlns="" id="{00000000-0008-0000-0000-000084000000}"/>
            </a:ext>
            <a:ext uri="{147F2762-F138-4A5C-976F-8EAC2B608ADB}">
              <a16:predDERef xmlns:a16="http://schemas.microsoft.com/office/drawing/2014/main" xmlns="" pred="{1F54EF04-3643-4EBA-9D2D-B8A39DD60C02}"/>
            </a:ext>
          </a:extLst>
        </xdr:cNvPr>
        <xdr:cNvSpPr>
          <a:spLocks noChangeAspect="1" noChangeArrowheads="1"/>
        </xdr:cNvSpPr>
      </xdr:nvSpPr>
      <xdr:spPr>
        <a:xfrm>
          <a:off x="1885950" y="65074800"/>
          <a:ext cx="304800" cy="194645"/>
        </a:xfrm>
        <a:prstGeom prst="rect">
          <a:avLst/>
        </a:prstGeom>
        <a:noFill/>
        <a:ln w="9525">
          <a:noFill/>
          <a:miter lim="800000"/>
        </a:ln>
      </xdr:spPr>
    </xdr:sp>
    <xdr:clientData/>
  </xdr:oneCellAnchor>
  <xdr:oneCellAnchor>
    <xdr:from>
      <xdr:col>2</xdr:col>
      <xdr:colOff>0</xdr:colOff>
      <xdr:row>1090</xdr:row>
      <xdr:rowOff>0</xdr:rowOff>
    </xdr:from>
    <xdr:ext cx="304800" cy="194645"/>
    <xdr:sp macro="" textlink="">
      <xdr:nvSpPr>
        <xdr:cNvPr id="133" name="AutoShape 6" descr="Káº¿t quáº£ hÃ¬nh áº£nh cho new">
          <a:extLst>
            <a:ext uri="{FF2B5EF4-FFF2-40B4-BE49-F238E27FC236}">
              <a16:creationId xmlns:a16="http://schemas.microsoft.com/office/drawing/2014/main" xmlns="" id="{00000000-0008-0000-0000-000085000000}"/>
            </a:ext>
            <a:ext uri="{147F2762-F138-4A5C-976F-8EAC2B608ADB}">
              <a16:predDERef xmlns:a16="http://schemas.microsoft.com/office/drawing/2014/main" xmlns="" pred="{A5AFC074-F20D-4B7B-A01D-90AAC9DD8505}"/>
            </a:ext>
          </a:extLst>
        </xdr:cNvPr>
        <xdr:cNvSpPr>
          <a:spLocks noChangeAspect="1" noChangeArrowheads="1"/>
        </xdr:cNvSpPr>
      </xdr:nvSpPr>
      <xdr:spPr>
        <a:xfrm>
          <a:off x="1885950" y="65074800"/>
          <a:ext cx="304800" cy="194645"/>
        </a:xfrm>
        <a:prstGeom prst="rect">
          <a:avLst/>
        </a:prstGeom>
        <a:noFill/>
        <a:ln w="9525">
          <a:noFill/>
          <a:miter lim="800000"/>
        </a:ln>
      </xdr:spPr>
    </xdr:sp>
    <xdr:clientData/>
  </xdr:oneCellAnchor>
  <xdr:oneCellAnchor>
    <xdr:from>
      <xdr:col>2</xdr:col>
      <xdr:colOff>0</xdr:colOff>
      <xdr:row>1090</xdr:row>
      <xdr:rowOff>0</xdr:rowOff>
    </xdr:from>
    <xdr:ext cx="304800" cy="194645"/>
    <xdr:sp macro="" textlink="">
      <xdr:nvSpPr>
        <xdr:cNvPr id="134" name="AutoShape 4" descr="Káº¿t quáº£ hÃ¬nh áº£nh cho new">
          <a:extLst>
            <a:ext uri="{FF2B5EF4-FFF2-40B4-BE49-F238E27FC236}">
              <a16:creationId xmlns:a16="http://schemas.microsoft.com/office/drawing/2014/main" xmlns="" id="{00000000-0008-0000-0000-000086000000}"/>
            </a:ext>
            <a:ext uri="{147F2762-F138-4A5C-976F-8EAC2B608ADB}">
              <a16:predDERef xmlns:a16="http://schemas.microsoft.com/office/drawing/2014/main" xmlns="" pred="{E0CCAAC2-8246-41BA-B704-3A08E3C59AA3}"/>
            </a:ext>
          </a:extLst>
        </xdr:cNvPr>
        <xdr:cNvSpPr>
          <a:spLocks noChangeAspect="1" noChangeArrowheads="1"/>
        </xdr:cNvSpPr>
      </xdr:nvSpPr>
      <xdr:spPr>
        <a:xfrm>
          <a:off x="1885950" y="65074800"/>
          <a:ext cx="304800" cy="194645"/>
        </a:xfrm>
        <a:prstGeom prst="rect">
          <a:avLst/>
        </a:prstGeom>
        <a:noFill/>
        <a:ln w="9525">
          <a:noFill/>
          <a:miter lim="800000"/>
        </a:ln>
      </xdr:spPr>
    </xdr:sp>
    <xdr:clientData/>
  </xdr:oneCellAnchor>
  <xdr:oneCellAnchor>
    <xdr:from>
      <xdr:col>2</xdr:col>
      <xdr:colOff>0</xdr:colOff>
      <xdr:row>1090</xdr:row>
      <xdr:rowOff>0</xdr:rowOff>
    </xdr:from>
    <xdr:ext cx="304800" cy="194645"/>
    <xdr:sp macro="" textlink="">
      <xdr:nvSpPr>
        <xdr:cNvPr id="135" name="AutoShape 6" descr="Káº¿t quáº£ hÃ¬nh áº£nh cho new">
          <a:extLst>
            <a:ext uri="{FF2B5EF4-FFF2-40B4-BE49-F238E27FC236}">
              <a16:creationId xmlns:a16="http://schemas.microsoft.com/office/drawing/2014/main" xmlns="" id="{00000000-0008-0000-0000-000087000000}"/>
            </a:ext>
            <a:ext uri="{147F2762-F138-4A5C-976F-8EAC2B608ADB}">
              <a16:predDERef xmlns:a16="http://schemas.microsoft.com/office/drawing/2014/main" xmlns="" pred="{24D135EC-63B9-42FD-B507-3FD7F56A03CF}"/>
            </a:ext>
          </a:extLst>
        </xdr:cNvPr>
        <xdr:cNvSpPr>
          <a:spLocks noChangeAspect="1" noChangeArrowheads="1"/>
        </xdr:cNvSpPr>
      </xdr:nvSpPr>
      <xdr:spPr>
        <a:xfrm>
          <a:off x="1885950" y="65074800"/>
          <a:ext cx="304800" cy="194645"/>
        </a:xfrm>
        <a:prstGeom prst="rect">
          <a:avLst/>
        </a:prstGeom>
        <a:noFill/>
        <a:ln w="9525">
          <a:noFill/>
          <a:miter lim="800000"/>
        </a:ln>
      </xdr:spPr>
    </xdr:sp>
    <xdr:clientData/>
  </xdr:oneCellAnchor>
  <xdr:oneCellAnchor>
    <xdr:from>
      <xdr:col>2</xdr:col>
      <xdr:colOff>0</xdr:colOff>
      <xdr:row>1090</xdr:row>
      <xdr:rowOff>0</xdr:rowOff>
    </xdr:from>
    <xdr:ext cx="304800" cy="190503"/>
    <xdr:sp macro="" textlink="">
      <xdr:nvSpPr>
        <xdr:cNvPr id="136" name="AutoShape 4" descr="Káº¿t quáº£ hÃ¬nh áº£nh cho new">
          <a:extLst>
            <a:ext uri="{FF2B5EF4-FFF2-40B4-BE49-F238E27FC236}">
              <a16:creationId xmlns:a16="http://schemas.microsoft.com/office/drawing/2014/main" xmlns="" id="{00000000-0008-0000-0000-000088000000}"/>
            </a:ext>
            <a:ext uri="{147F2762-F138-4A5C-976F-8EAC2B608ADB}">
              <a16:predDERef xmlns:a16="http://schemas.microsoft.com/office/drawing/2014/main" xmlns="" pred="{52F695B8-7FBF-44FF-9471-1D649225CFB6}"/>
            </a:ext>
          </a:extLst>
        </xdr:cNvPr>
        <xdr:cNvSpPr>
          <a:spLocks noChangeAspect="1" noChangeArrowheads="1"/>
        </xdr:cNvSpPr>
      </xdr:nvSpPr>
      <xdr:spPr>
        <a:xfrm>
          <a:off x="1885950" y="65074800"/>
          <a:ext cx="304800" cy="190503"/>
        </a:xfrm>
        <a:prstGeom prst="rect">
          <a:avLst/>
        </a:prstGeom>
        <a:noFill/>
        <a:ln w="9525">
          <a:noFill/>
          <a:miter lim="800000"/>
        </a:ln>
      </xdr:spPr>
    </xdr:sp>
    <xdr:clientData/>
  </xdr:oneCellAnchor>
  <xdr:oneCellAnchor>
    <xdr:from>
      <xdr:col>2</xdr:col>
      <xdr:colOff>0</xdr:colOff>
      <xdr:row>1090</xdr:row>
      <xdr:rowOff>0</xdr:rowOff>
    </xdr:from>
    <xdr:ext cx="304800" cy="190503"/>
    <xdr:sp macro="" textlink="">
      <xdr:nvSpPr>
        <xdr:cNvPr id="137" name="AutoShape 6" descr="Káº¿t quáº£ hÃ¬nh áº£nh cho new">
          <a:extLst>
            <a:ext uri="{FF2B5EF4-FFF2-40B4-BE49-F238E27FC236}">
              <a16:creationId xmlns:a16="http://schemas.microsoft.com/office/drawing/2014/main" xmlns="" id="{00000000-0008-0000-0000-000089000000}"/>
            </a:ext>
            <a:ext uri="{147F2762-F138-4A5C-976F-8EAC2B608ADB}">
              <a16:predDERef xmlns:a16="http://schemas.microsoft.com/office/drawing/2014/main" xmlns="" pred="{09756722-D52D-4FE1-BA34-F36F0A42E03C}"/>
            </a:ext>
          </a:extLst>
        </xdr:cNvPr>
        <xdr:cNvSpPr>
          <a:spLocks noChangeAspect="1" noChangeArrowheads="1"/>
        </xdr:cNvSpPr>
      </xdr:nvSpPr>
      <xdr:spPr>
        <a:xfrm>
          <a:off x="1885950" y="65074800"/>
          <a:ext cx="304800" cy="190503"/>
        </a:xfrm>
        <a:prstGeom prst="rect">
          <a:avLst/>
        </a:prstGeom>
        <a:noFill/>
        <a:ln w="9525">
          <a:noFill/>
          <a:miter lim="800000"/>
        </a:ln>
      </xdr:spPr>
    </xdr:sp>
    <xdr:clientData/>
  </xdr:oneCellAnchor>
  <xdr:oneCellAnchor>
    <xdr:from>
      <xdr:col>2</xdr:col>
      <xdr:colOff>0</xdr:colOff>
      <xdr:row>1090</xdr:row>
      <xdr:rowOff>0</xdr:rowOff>
    </xdr:from>
    <xdr:ext cx="304800" cy="190503"/>
    <xdr:sp macro="" textlink="">
      <xdr:nvSpPr>
        <xdr:cNvPr id="138" name="AutoShape 4" descr="Káº¿t quáº£ hÃ¬nh áº£nh cho new">
          <a:extLst>
            <a:ext uri="{FF2B5EF4-FFF2-40B4-BE49-F238E27FC236}">
              <a16:creationId xmlns:a16="http://schemas.microsoft.com/office/drawing/2014/main" xmlns="" id="{00000000-0008-0000-0000-00008A000000}"/>
            </a:ext>
            <a:ext uri="{147F2762-F138-4A5C-976F-8EAC2B608ADB}">
              <a16:predDERef xmlns:a16="http://schemas.microsoft.com/office/drawing/2014/main" xmlns="" pred="{3E53EE04-04F7-42E1-A8BC-BA31E37B1343}"/>
            </a:ext>
          </a:extLst>
        </xdr:cNvPr>
        <xdr:cNvSpPr>
          <a:spLocks noChangeAspect="1" noChangeArrowheads="1"/>
        </xdr:cNvSpPr>
      </xdr:nvSpPr>
      <xdr:spPr>
        <a:xfrm>
          <a:off x="1885950" y="65074800"/>
          <a:ext cx="304800" cy="190503"/>
        </a:xfrm>
        <a:prstGeom prst="rect">
          <a:avLst/>
        </a:prstGeom>
        <a:noFill/>
        <a:ln w="9525">
          <a:noFill/>
          <a:miter lim="800000"/>
        </a:ln>
      </xdr:spPr>
    </xdr:sp>
    <xdr:clientData/>
  </xdr:oneCellAnchor>
  <xdr:oneCellAnchor>
    <xdr:from>
      <xdr:col>2</xdr:col>
      <xdr:colOff>0</xdr:colOff>
      <xdr:row>1090</xdr:row>
      <xdr:rowOff>0</xdr:rowOff>
    </xdr:from>
    <xdr:ext cx="304800" cy="190503"/>
    <xdr:sp macro="" textlink="">
      <xdr:nvSpPr>
        <xdr:cNvPr id="139" name="AutoShape 6" descr="Káº¿t quáº£ hÃ¬nh áº£nh cho new">
          <a:extLst>
            <a:ext uri="{FF2B5EF4-FFF2-40B4-BE49-F238E27FC236}">
              <a16:creationId xmlns:a16="http://schemas.microsoft.com/office/drawing/2014/main" xmlns="" id="{00000000-0008-0000-0000-00008B000000}"/>
            </a:ext>
            <a:ext uri="{147F2762-F138-4A5C-976F-8EAC2B608ADB}">
              <a16:predDERef xmlns:a16="http://schemas.microsoft.com/office/drawing/2014/main" xmlns="" pred="{044A9A81-26CF-43C3-AD68-680D82FF9A74}"/>
            </a:ext>
          </a:extLst>
        </xdr:cNvPr>
        <xdr:cNvSpPr>
          <a:spLocks noChangeAspect="1" noChangeArrowheads="1"/>
        </xdr:cNvSpPr>
      </xdr:nvSpPr>
      <xdr:spPr>
        <a:xfrm>
          <a:off x="1885950" y="65074800"/>
          <a:ext cx="304800" cy="190503"/>
        </a:xfrm>
        <a:prstGeom prst="rect">
          <a:avLst/>
        </a:prstGeom>
        <a:noFill/>
        <a:ln w="9525">
          <a:noFill/>
          <a:miter lim="800000"/>
        </a:ln>
      </xdr:spPr>
    </xdr:sp>
    <xdr:clientData/>
  </xdr:oneCellAnchor>
  <xdr:oneCellAnchor>
    <xdr:from>
      <xdr:col>2</xdr:col>
      <xdr:colOff>0</xdr:colOff>
      <xdr:row>1090</xdr:row>
      <xdr:rowOff>0</xdr:rowOff>
    </xdr:from>
    <xdr:ext cx="304800" cy="194645"/>
    <xdr:sp macro="" textlink="">
      <xdr:nvSpPr>
        <xdr:cNvPr id="140" name="AutoShape 4" descr="Káº¿t quáº£ hÃ¬nh áº£nh cho new">
          <a:extLst>
            <a:ext uri="{FF2B5EF4-FFF2-40B4-BE49-F238E27FC236}">
              <a16:creationId xmlns:a16="http://schemas.microsoft.com/office/drawing/2014/main" xmlns="" id="{00000000-0008-0000-0000-00008C000000}"/>
            </a:ext>
            <a:ext uri="{147F2762-F138-4A5C-976F-8EAC2B608ADB}">
              <a16:predDERef xmlns:a16="http://schemas.microsoft.com/office/drawing/2014/main" xmlns="" pred="{7181FF9A-3AAE-4955-8555-841946A073A7}"/>
            </a:ext>
          </a:extLst>
        </xdr:cNvPr>
        <xdr:cNvSpPr>
          <a:spLocks noChangeAspect="1" noChangeArrowheads="1"/>
        </xdr:cNvSpPr>
      </xdr:nvSpPr>
      <xdr:spPr>
        <a:xfrm>
          <a:off x="1885950" y="65074800"/>
          <a:ext cx="304800" cy="194645"/>
        </a:xfrm>
        <a:prstGeom prst="rect">
          <a:avLst/>
        </a:prstGeom>
        <a:noFill/>
        <a:ln w="9525">
          <a:noFill/>
          <a:miter lim="800000"/>
        </a:ln>
      </xdr:spPr>
    </xdr:sp>
    <xdr:clientData/>
  </xdr:oneCellAnchor>
  <xdr:oneCellAnchor>
    <xdr:from>
      <xdr:col>2</xdr:col>
      <xdr:colOff>0</xdr:colOff>
      <xdr:row>1090</xdr:row>
      <xdr:rowOff>0</xdr:rowOff>
    </xdr:from>
    <xdr:ext cx="304800" cy="194645"/>
    <xdr:sp macro="" textlink="">
      <xdr:nvSpPr>
        <xdr:cNvPr id="141" name="AutoShape 6" descr="Káº¿t quáº£ hÃ¬nh áº£nh cho new">
          <a:extLst>
            <a:ext uri="{FF2B5EF4-FFF2-40B4-BE49-F238E27FC236}">
              <a16:creationId xmlns:a16="http://schemas.microsoft.com/office/drawing/2014/main" xmlns="" id="{00000000-0008-0000-0000-00008D000000}"/>
            </a:ext>
            <a:ext uri="{147F2762-F138-4A5C-976F-8EAC2B608ADB}">
              <a16:predDERef xmlns:a16="http://schemas.microsoft.com/office/drawing/2014/main" xmlns="" pred="{A1C630E9-3D2C-4F11-BDDE-76B6F9816D32}"/>
            </a:ext>
          </a:extLst>
        </xdr:cNvPr>
        <xdr:cNvSpPr>
          <a:spLocks noChangeAspect="1" noChangeArrowheads="1"/>
        </xdr:cNvSpPr>
      </xdr:nvSpPr>
      <xdr:spPr>
        <a:xfrm>
          <a:off x="1885950" y="65074800"/>
          <a:ext cx="304800" cy="194645"/>
        </a:xfrm>
        <a:prstGeom prst="rect">
          <a:avLst/>
        </a:prstGeom>
        <a:noFill/>
        <a:ln w="9525">
          <a:noFill/>
          <a:miter lim="800000"/>
        </a:ln>
      </xdr:spPr>
    </xdr:sp>
    <xdr:clientData/>
  </xdr:oneCellAnchor>
  <xdr:oneCellAnchor>
    <xdr:from>
      <xdr:col>2</xdr:col>
      <xdr:colOff>0</xdr:colOff>
      <xdr:row>1090</xdr:row>
      <xdr:rowOff>0</xdr:rowOff>
    </xdr:from>
    <xdr:ext cx="304800" cy="194645"/>
    <xdr:sp macro="" textlink="">
      <xdr:nvSpPr>
        <xdr:cNvPr id="142" name="AutoShape 4" descr="Káº¿t quáº£ hÃ¬nh áº£nh cho new">
          <a:extLst>
            <a:ext uri="{FF2B5EF4-FFF2-40B4-BE49-F238E27FC236}">
              <a16:creationId xmlns:a16="http://schemas.microsoft.com/office/drawing/2014/main" xmlns="" id="{00000000-0008-0000-0000-00008E000000}"/>
            </a:ext>
            <a:ext uri="{147F2762-F138-4A5C-976F-8EAC2B608ADB}">
              <a16:predDERef xmlns:a16="http://schemas.microsoft.com/office/drawing/2014/main" xmlns="" pred="{F84207A9-728F-48F3-9E8C-715A0E862EA0}"/>
            </a:ext>
          </a:extLst>
        </xdr:cNvPr>
        <xdr:cNvSpPr>
          <a:spLocks noChangeAspect="1" noChangeArrowheads="1"/>
        </xdr:cNvSpPr>
      </xdr:nvSpPr>
      <xdr:spPr>
        <a:xfrm>
          <a:off x="1885950" y="65074800"/>
          <a:ext cx="304800" cy="194645"/>
        </a:xfrm>
        <a:prstGeom prst="rect">
          <a:avLst/>
        </a:prstGeom>
        <a:noFill/>
        <a:ln w="9525">
          <a:noFill/>
          <a:miter lim="800000"/>
        </a:ln>
      </xdr:spPr>
    </xdr:sp>
    <xdr:clientData/>
  </xdr:oneCellAnchor>
  <xdr:oneCellAnchor>
    <xdr:from>
      <xdr:col>2</xdr:col>
      <xdr:colOff>0</xdr:colOff>
      <xdr:row>1090</xdr:row>
      <xdr:rowOff>0</xdr:rowOff>
    </xdr:from>
    <xdr:ext cx="304800" cy="194645"/>
    <xdr:sp macro="" textlink="">
      <xdr:nvSpPr>
        <xdr:cNvPr id="143" name="AutoShape 6" descr="Káº¿t quáº£ hÃ¬nh áº£nh cho new">
          <a:extLst>
            <a:ext uri="{FF2B5EF4-FFF2-40B4-BE49-F238E27FC236}">
              <a16:creationId xmlns:a16="http://schemas.microsoft.com/office/drawing/2014/main" xmlns="" id="{00000000-0008-0000-0000-00008F000000}"/>
            </a:ext>
            <a:ext uri="{147F2762-F138-4A5C-976F-8EAC2B608ADB}">
              <a16:predDERef xmlns:a16="http://schemas.microsoft.com/office/drawing/2014/main" xmlns="" pred="{C2A9E118-76DA-4D67-9694-86C98A23A6B1}"/>
            </a:ext>
          </a:extLst>
        </xdr:cNvPr>
        <xdr:cNvSpPr>
          <a:spLocks noChangeAspect="1" noChangeArrowheads="1"/>
        </xdr:cNvSpPr>
      </xdr:nvSpPr>
      <xdr:spPr>
        <a:xfrm>
          <a:off x="1885950" y="65074800"/>
          <a:ext cx="304800" cy="194645"/>
        </a:xfrm>
        <a:prstGeom prst="rect">
          <a:avLst/>
        </a:prstGeom>
        <a:noFill/>
        <a:ln w="9525">
          <a:noFill/>
          <a:miter lim="800000"/>
        </a:ln>
      </xdr:spPr>
    </xdr:sp>
    <xdr:clientData/>
  </xdr:oneCellAnchor>
  <xdr:oneCellAnchor>
    <xdr:from>
      <xdr:col>2</xdr:col>
      <xdr:colOff>0</xdr:colOff>
      <xdr:row>1090</xdr:row>
      <xdr:rowOff>0</xdr:rowOff>
    </xdr:from>
    <xdr:ext cx="304800" cy="194645"/>
    <xdr:sp macro="" textlink="">
      <xdr:nvSpPr>
        <xdr:cNvPr id="144" name="AutoShape 4" descr="Káº¿t quáº£ hÃ¬nh áº£nh cho new">
          <a:extLst>
            <a:ext uri="{FF2B5EF4-FFF2-40B4-BE49-F238E27FC236}">
              <a16:creationId xmlns:a16="http://schemas.microsoft.com/office/drawing/2014/main" xmlns="" id="{00000000-0008-0000-0000-000090000000}"/>
            </a:ext>
            <a:ext uri="{147F2762-F138-4A5C-976F-8EAC2B608ADB}">
              <a16:predDERef xmlns:a16="http://schemas.microsoft.com/office/drawing/2014/main" xmlns="" pred="{7B15F265-A20B-46F6-836D-B7964F3001C8}"/>
            </a:ext>
          </a:extLst>
        </xdr:cNvPr>
        <xdr:cNvSpPr>
          <a:spLocks noChangeAspect="1" noChangeArrowheads="1"/>
        </xdr:cNvSpPr>
      </xdr:nvSpPr>
      <xdr:spPr>
        <a:xfrm>
          <a:off x="1885950" y="65074800"/>
          <a:ext cx="304800" cy="194645"/>
        </a:xfrm>
        <a:prstGeom prst="rect">
          <a:avLst/>
        </a:prstGeom>
        <a:noFill/>
        <a:ln w="9525">
          <a:noFill/>
          <a:miter lim="800000"/>
        </a:ln>
      </xdr:spPr>
    </xdr:sp>
    <xdr:clientData/>
  </xdr:oneCellAnchor>
  <xdr:oneCellAnchor>
    <xdr:from>
      <xdr:col>2</xdr:col>
      <xdr:colOff>0</xdr:colOff>
      <xdr:row>1090</xdr:row>
      <xdr:rowOff>0</xdr:rowOff>
    </xdr:from>
    <xdr:ext cx="304800" cy="194645"/>
    <xdr:sp macro="" textlink="">
      <xdr:nvSpPr>
        <xdr:cNvPr id="145" name="AutoShape 6" descr="Káº¿t quáº£ hÃ¬nh áº£nh cho new">
          <a:extLst>
            <a:ext uri="{FF2B5EF4-FFF2-40B4-BE49-F238E27FC236}">
              <a16:creationId xmlns:a16="http://schemas.microsoft.com/office/drawing/2014/main" xmlns="" id="{00000000-0008-0000-0000-000091000000}"/>
            </a:ext>
            <a:ext uri="{147F2762-F138-4A5C-976F-8EAC2B608ADB}">
              <a16:predDERef xmlns:a16="http://schemas.microsoft.com/office/drawing/2014/main" xmlns="" pred="{2D97BE62-C58B-4A93-9281-FA8FC80479D3}"/>
            </a:ext>
          </a:extLst>
        </xdr:cNvPr>
        <xdr:cNvSpPr>
          <a:spLocks noChangeAspect="1" noChangeArrowheads="1"/>
        </xdr:cNvSpPr>
      </xdr:nvSpPr>
      <xdr:spPr>
        <a:xfrm>
          <a:off x="1885950" y="65074800"/>
          <a:ext cx="304800" cy="194645"/>
        </a:xfrm>
        <a:prstGeom prst="rect">
          <a:avLst/>
        </a:prstGeom>
        <a:noFill/>
        <a:ln w="9525">
          <a:noFill/>
          <a:miter lim="800000"/>
        </a:ln>
      </xdr:spPr>
    </xdr:sp>
    <xdr:clientData/>
  </xdr:oneCellAnchor>
  <xdr:oneCellAnchor>
    <xdr:from>
      <xdr:col>2</xdr:col>
      <xdr:colOff>0</xdr:colOff>
      <xdr:row>1090</xdr:row>
      <xdr:rowOff>0</xdr:rowOff>
    </xdr:from>
    <xdr:ext cx="304800" cy="190710"/>
    <xdr:sp macro="" textlink="">
      <xdr:nvSpPr>
        <xdr:cNvPr id="146" name="AutoShape 4" descr="Káº¿t quáº£ hÃ¬nh áº£nh cho new">
          <a:extLst>
            <a:ext uri="{FF2B5EF4-FFF2-40B4-BE49-F238E27FC236}">
              <a16:creationId xmlns:a16="http://schemas.microsoft.com/office/drawing/2014/main" xmlns="" id="{00000000-0008-0000-0000-000092000000}"/>
            </a:ext>
            <a:ext uri="{147F2762-F138-4A5C-976F-8EAC2B608ADB}">
              <a16:predDERef xmlns:a16="http://schemas.microsoft.com/office/drawing/2014/main" xmlns="" pred="{6D391AAB-DB14-4418-907C-19825B7172EF}"/>
            </a:ext>
          </a:extLst>
        </xdr:cNvPr>
        <xdr:cNvSpPr>
          <a:spLocks noChangeAspect="1" noChangeArrowheads="1"/>
        </xdr:cNvSpPr>
      </xdr:nvSpPr>
      <xdr:spPr>
        <a:xfrm>
          <a:off x="1885950" y="65074800"/>
          <a:ext cx="304800" cy="190710"/>
        </a:xfrm>
        <a:prstGeom prst="rect">
          <a:avLst/>
        </a:prstGeom>
        <a:noFill/>
        <a:ln w="9525">
          <a:noFill/>
          <a:miter lim="800000"/>
        </a:ln>
      </xdr:spPr>
    </xdr:sp>
    <xdr:clientData/>
  </xdr:oneCellAnchor>
  <xdr:oneCellAnchor>
    <xdr:from>
      <xdr:col>2</xdr:col>
      <xdr:colOff>0</xdr:colOff>
      <xdr:row>1090</xdr:row>
      <xdr:rowOff>0</xdr:rowOff>
    </xdr:from>
    <xdr:ext cx="304800" cy="190710"/>
    <xdr:sp macro="" textlink="">
      <xdr:nvSpPr>
        <xdr:cNvPr id="147" name="AutoShape 6" descr="Káº¿t quáº£ hÃ¬nh áº£nh cho new">
          <a:extLst>
            <a:ext uri="{FF2B5EF4-FFF2-40B4-BE49-F238E27FC236}">
              <a16:creationId xmlns:a16="http://schemas.microsoft.com/office/drawing/2014/main" xmlns="" id="{00000000-0008-0000-0000-000093000000}"/>
            </a:ext>
            <a:ext uri="{147F2762-F138-4A5C-976F-8EAC2B608ADB}">
              <a16:predDERef xmlns:a16="http://schemas.microsoft.com/office/drawing/2014/main" xmlns="" pred="{5F99EB86-FCA9-4CD7-A955-6AACE995AEFA}"/>
            </a:ext>
          </a:extLst>
        </xdr:cNvPr>
        <xdr:cNvSpPr>
          <a:spLocks noChangeAspect="1" noChangeArrowheads="1"/>
        </xdr:cNvSpPr>
      </xdr:nvSpPr>
      <xdr:spPr>
        <a:xfrm>
          <a:off x="1885950" y="65074800"/>
          <a:ext cx="304800" cy="190710"/>
        </a:xfrm>
        <a:prstGeom prst="rect">
          <a:avLst/>
        </a:prstGeom>
        <a:noFill/>
        <a:ln w="9525">
          <a:noFill/>
          <a:miter lim="800000"/>
        </a:ln>
      </xdr:spPr>
    </xdr:sp>
    <xdr:clientData/>
  </xdr:oneCellAnchor>
  <xdr:oneCellAnchor>
    <xdr:from>
      <xdr:col>2</xdr:col>
      <xdr:colOff>0</xdr:colOff>
      <xdr:row>1090</xdr:row>
      <xdr:rowOff>0</xdr:rowOff>
    </xdr:from>
    <xdr:ext cx="304800" cy="194645"/>
    <xdr:sp macro="" textlink="">
      <xdr:nvSpPr>
        <xdr:cNvPr id="148" name="AutoShape 4" descr="Káº¿t quáº£ hÃ¬nh áº£nh cho new">
          <a:extLst>
            <a:ext uri="{FF2B5EF4-FFF2-40B4-BE49-F238E27FC236}">
              <a16:creationId xmlns:a16="http://schemas.microsoft.com/office/drawing/2014/main" xmlns="" id="{00000000-0008-0000-0000-000094000000}"/>
            </a:ext>
            <a:ext uri="{147F2762-F138-4A5C-976F-8EAC2B608ADB}">
              <a16:predDERef xmlns:a16="http://schemas.microsoft.com/office/drawing/2014/main" xmlns="" pred="{F4354871-04DA-46F0-84C8-1AA8180EDD5D}"/>
            </a:ext>
          </a:extLst>
        </xdr:cNvPr>
        <xdr:cNvSpPr>
          <a:spLocks noChangeAspect="1" noChangeArrowheads="1"/>
        </xdr:cNvSpPr>
      </xdr:nvSpPr>
      <xdr:spPr>
        <a:xfrm>
          <a:off x="1885950" y="65074800"/>
          <a:ext cx="304800" cy="194645"/>
        </a:xfrm>
        <a:prstGeom prst="rect">
          <a:avLst/>
        </a:prstGeom>
        <a:noFill/>
        <a:ln w="9525">
          <a:noFill/>
          <a:miter lim="800000"/>
        </a:ln>
      </xdr:spPr>
    </xdr:sp>
    <xdr:clientData/>
  </xdr:oneCellAnchor>
  <xdr:oneCellAnchor>
    <xdr:from>
      <xdr:col>2</xdr:col>
      <xdr:colOff>0</xdr:colOff>
      <xdr:row>1090</xdr:row>
      <xdr:rowOff>0</xdr:rowOff>
    </xdr:from>
    <xdr:ext cx="304800" cy="194645"/>
    <xdr:sp macro="" textlink="">
      <xdr:nvSpPr>
        <xdr:cNvPr id="149" name="AutoShape 6" descr="Káº¿t quáº£ hÃ¬nh áº£nh cho new">
          <a:extLst>
            <a:ext uri="{FF2B5EF4-FFF2-40B4-BE49-F238E27FC236}">
              <a16:creationId xmlns:a16="http://schemas.microsoft.com/office/drawing/2014/main" xmlns="" id="{00000000-0008-0000-0000-000095000000}"/>
            </a:ext>
            <a:ext uri="{147F2762-F138-4A5C-976F-8EAC2B608ADB}">
              <a16:predDERef xmlns:a16="http://schemas.microsoft.com/office/drawing/2014/main" xmlns="" pred="{F9833139-DE43-4B75-9AB9-ECE1640C92CC}"/>
            </a:ext>
          </a:extLst>
        </xdr:cNvPr>
        <xdr:cNvSpPr>
          <a:spLocks noChangeAspect="1" noChangeArrowheads="1"/>
        </xdr:cNvSpPr>
      </xdr:nvSpPr>
      <xdr:spPr>
        <a:xfrm>
          <a:off x="1885950" y="65074800"/>
          <a:ext cx="304800" cy="194645"/>
        </a:xfrm>
        <a:prstGeom prst="rect">
          <a:avLst/>
        </a:prstGeom>
        <a:noFill/>
        <a:ln w="9525">
          <a:noFill/>
          <a:miter lim="800000"/>
        </a:ln>
      </xdr:spPr>
    </xdr:sp>
    <xdr:clientData/>
  </xdr:oneCellAnchor>
  <xdr:oneCellAnchor>
    <xdr:from>
      <xdr:col>2</xdr:col>
      <xdr:colOff>0</xdr:colOff>
      <xdr:row>1090</xdr:row>
      <xdr:rowOff>0</xdr:rowOff>
    </xdr:from>
    <xdr:ext cx="304800" cy="194645"/>
    <xdr:sp macro="" textlink="">
      <xdr:nvSpPr>
        <xdr:cNvPr id="150" name="AutoShape 4" descr="Káº¿t quáº£ hÃ¬nh áº£nh cho new">
          <a:extLst>
            <a:ext uri="{FF2B5EF4-FFF2-40B4-BE49-F238E27FC236}">
              <a16:creationId xmlns:a16="http://schemas.microsoft.com/office/drawing/2014/main" xmlns="" id="{00000000-0008-0000-0000-000096000000}"/>
            </a:ext>
            <a:ext uri="{147F2762-F138-4A5C-976F-8EAC2B608ADB}">
              <a16:predDERef xmlns:a16="http://schemas.microsoft.com/office/drawing/2014/main" xmlns="" pred="{02AD7FAA-19BF-4A08-8EC6-93F3AE5711C3}"/>
            </a:ext>
          </a:extLst>
        </xdr:cNvPr>
        <xdr:cNvSpPr>
          <a:spLocks noChangeAspect="1" noChangeArrowheads="1"/>
        </xdr:cNvSpPr>
      </xdr:nvSpPr>
      <xdr:spPr>
        <a:xfrm>
          <a:off x="1885950" y="65074800"/>
          <a:ext cx="304800" cy="194645"/>
        </a:xfrm>
        <a:prstGeom prst="rect">
          <a:avLst/>
        </a:prstGeom>
        <a:noFill/>
        <a:ln w="9525">
          <a:noFill/>
          <a:miter lim="800000"/>
        </a:ln>
      </xdr:spPr>
    </xdr:sp>
    <xdr:clientData/>
  </xdr:oneCellAnchor>
  <xdr:oneCellAnchor>
    <xdr:from>
      <xdr:col>2</xdr:col>
      <xdr:colOff>0</xdr:colOff>
      <xdr:row>1090</xdr:row>
      <xdr:rowOff>0</xdr:rowOff>
    </xdr:from>
    <xdr:ext cx="304800" cy="194645"/>
    <xdr:sp macro="" textlink="">
      <xdr:nvSpPr>
        <xdr:cNvPr id="151" name="AutoShape 6" descr="Káº¿t quáº£ hÃ¬nh áº£nh cho new">
          <a:extLst>
            <a:ext uri="{FF2B5EF4-FFF2-40B4-BE49-F238E27FC236}">
              <a16:creationId xmlns:a16="http://schemas.microsoft.com/office/drawing/2014/main" xmlns="" id="{00000000-0008-0000-0000-000097000000}"/>
            </a:ext>
            <a:ext uri="{147F2762-F138-4A5C-976F-8EAC2B608ADB}">
              <a16:predDERef xmlns:a16="http://schemas.microsoft.com/office/drawing/2014/main" xmlns="" pred="{24F024C8-7901-493A-A642-B895979C4CCA}"/>
            </a:ext>
          </a:extLst>
        </xdr:cNvPr>
        <xdr:cNvSpPr>
          <a:spLocks noChangeAspect="1" noChangeArrowheads="1"/>
        </xdr:cNvSpPr>
      </xdr:nvSpPr>
      <xdr:spPr>
        <a:xfrm>
          <a:off x="1885950" y="65074800"/>
          <a:ext cx="304800" cy="194645"/>
        </a:xfrm>
        <a:prstGeom prst="rect">
          <a:avLst/>
        </a:prstGeom>
        <a:noFill/>
        <a:ln w="9525">
          <a:noFill/>
          <a:miter lim="800000"/>
        </a:ln>
      </xdr:spPr>
    </xdr:sp>
    <xdr:clientData/>
  </xdr:oneCellAnchor>
  <xdr:oneCellAnchor>
    <xdr:from>
      <xdr:col>2</xdr:col>
      <xdr:colOff>0</xdr:colOff>
      <xdr:row>1090</xdr:row>
      <xdr:rowOff>0</xdr:rowOff>
    </xdr:from>
    <xdr:ext cx="304800" cy="194645"/>
    <xdr:sp macro="" textlink="">
      <xdr:nvSpPr>
        <xdr:cNvPr id="152" name="AutoShape 4" descr="Káº¿t quáº£ hÃ¬nh áº£nh cho new">
          <a:extLst>
            <a:ext uri="{FF2B5EF4-FFF2-40B4-BE49-F238E27FC236}">
              <a16:creationId xmlns:a16="http://schemas.microsoft.com/office/drawing/2014/main" xmlns="" id="{00000000-0008-0000-0000-000098000000}"/>
            </a:ext>
            <a:ext uri="{147F2762-F138-4A5C-976F-8EAC2B608ADB}">
              <a16:predDERef xmlns:a16="http://schemas.microsoft.com/office/drawing/2014/main" xmlns="" pred="{A0A7E4AE-D1CE-48D2-AC6F-E5B952B5EC06}"/>
            </a:ext>
          </a:extLst>
        </xdr:cNvPr>
        <xdr:cNvSpPr>
          <a:spLocks noChangeAspect="1" noChangeArrowheads="1"/>
        </xdr:cNvSpPr>
      </xdr:nvSpPr>
      <xdr:spPr>
        <a:xfrm>
          <a:off x="1885950" y="65074800"/>
          <a:ext cx="304800" cy="194645"/>
        </a:xfrm>
        <a:prstGeom prst="rect">
          <a:avLst/>
        </a:prstGeom>
        <a:noFill/>
        <a:ln w="9525">
          <a:noFill/>
          <a:miter lim="800000"/>
        </a:ln>
      </xdr:spPr>
    </xdr:sp>
    <xdr:clientData/>
  </xdr:oneCellAnchor>
  <xdr:oneCellAnchor>
    <xdr:from>
      <xdr:col>2</xdr:col>
      <xdr:colOff>0</xdr:colOff>
      <xdr:row>1090</xdr:row>
      <xdr:rowOff>0</xdr:rowOff>
    </xdr:from>
    <xdr:ext cx="304800" cy="194645"/>
    <xdr:sp macro="" textlink="">
      <xdr:nvSpPr>
        <xdr:cNvPr id="153" name="AutoShape 6" descr="Káº¿t quáº£ hÃ¬nh áº£nh cho new">
          <a:extLst>
            <a:ext uri="{FF2B5EF4-FFF2-40B4-BE49-F238E27FC236}">
              <a16:creationId xmlns:a16="http://schemas.microsoft.com/office/drawing/2014/main" xmlns="" id="{00000000-0008-0000-0000-000099000000}"/>
            </a:ext>
            <a:ext uri="{147F2762-F138-4A5C-976F-8EAC2B608ADB}">
              <a16:predDERef xmlns:a16="http://schemas.microsoft.com/office/drawing/2014/main" xmlns="" pred="{9CE45F0A-DC53-4367-9689-F9A0307BBB89}"/>
            </a:ext>
          </a:extLst>
        </xdr:cNvPr>
        <xdr:cNvSpPr>
          <a:spLocks noChangeAspect="1" noChangeArrowheads="1"/>
        </xdr:cNvSpPr>
      </xdr:nvSpPr>
      <xdr:spPr>
        <a:xfrm>
          <a:off x="1885950" y="65074800"/>
          <a:ext cx="304800" cy="194645"/>
        </a:xfrm>
        <a:prstGeom prst="rect">
          <a:avLst/>
        </a:prstGeom>
        <a:noFill/>
        <a:ln w="9525">
          <a:noFill/>
          <a:miter lim="800000"/>
        </a:ln>
      </xdr:spPr>
    </xdr:sp>
    <xdr:clientData/>
  </xdr:oneCellAnchor>
  <xdr:oneCellAnchor>
    <xdr:from>
      <xdr:col>2</xdr:col>
      <xdr:colOff>0</xdr:colOff>
      <xdr:row>1090</xdr:row>
      <xdr:rowOff>0</xdr:rowOff>
    </xdr:from>
    <xdr:ext cx="304800" cy="190503"/>
    <xdr:sp macro="" textlink="">
      <xdr:nvSpPr>
        <xdr:cNvPr id="154" name="AutoShape 4" descr="Káº¿t quáº£ hÃ¬nh áº£nh cho new">
          <a:extLst>
            <a:ext uri="{FF2B5EF4-FFF2-40B4-BE49-F238E27FC236}">
              <a16:creationId xmlns:a16="http://schemas.microsoft.com/office/drawing/2014/main" xmlns="" id="{00000000-0008-0000-0000-00009A000000}"/>
            </a:ext>
            <a:ext uri="{147F2762-F138-4A5C-976F-8EAC2B608ADB}">
              <a16:predDERef xmlns:a16="http://schemas.microsoft.com/office/drawing/2014/main" xmlns="" pred="{149AF290-3B08-4FD2-AF0F-744702696BB0}"/>
            </a:ext>
          </a:extLst>
        </xdr:cNvPr>
        <xdr:cNvSpPr>
          <a:spLocks noChangeAspect="1" noChangeArrowheads="1"/>
        </xdr:cNvSpPr>
      </xdr:nvSpPr>
      <xdr:spPr>
        <a:xfrm>
          <a:off x="1885950" y="65074800"/>
          <a:ext cx="304800" cy="190503"/>
        </a:xfrm>
        <a:prstGeom prst="rect">
          <a:avLst/>
        </a:prstGeom>
        <a:noFill/>
        <a:ln w="9525">
          <a:noFill/>
          <a:miter lim="800000"/>
        </a:ln>
      </xdr:spPr>
    </xdr:sp>
    <xdr:clientData/>
  </xdr:oneCellAnchor>
  <xdr:oneCellAnchor>
    <xdr:from>
      <xdr:col>2</xdr:col>
      <xdr:colOff>0</xdr:colOff>
      <xdr:row>1090</xdr:row>
      <xdr:rowOff>0</xdr:rowOff>
    </xdr:from>
    <xdr:ext cx="304800" cy="190503"/>
    <xdr:sp macro="" textlink="">
      <xdr:nvSpPr>
        <xdr:cNvPr id="155" name="AutoShape 6" descr="Káº¿t quáº£ hÃ¬nh áº£nh cho new">
          <a:extLst>
            <a:ext uri="{FF2B5EF4-FFF2-40B4-BE49-F238E27FC236}">
              <a16:creationId xmlns:a16="http://schemas.microsoft.com/office/drawing/2014/main" xmlns="" id="{00000000-0008-0000-0000-00009B000000}"/>
            </a:ext>
            <a:ext uri="{147F2762-F138-4A5C-976F-8EAC2B608ADB}">
              <a16:predDERef xmlns:a16="http://schemas.microsoft.com/office/drawing/2014/main" xmlns="" pred="{E85393EC-3050-4FAA-A52F-17FD842154AF}"/>
            </a:ext>
          </a:extLst>
        </xdr:cNvPr>
        <xdr:cNvSpPr>
          <a:spLocks noChangeAspect="1" noChangeArrowheads="1"/>
        </xdr:cNvSpPr>
      </xdr:nvSpPr>
      <xdr:spPr>
        <a:xfrm>
          <a:off x="1885950" y="65074800"/>
          <a:ext cx="304800" cy="190503"/>
        </a:xfrm>
        <a:prstGeom prst="rect">
          <a:avLst/>
        </a:prstGeom>
        <a:noFill/>
        <a:ln w="9525">
          <a:noFill/>
          <a:miter lim="800000"/>
        </a:ln>
      </xdr:spPr>
    </xdr:sp>
    <xdr:clientData/>
  </xdr:oneCellAnchor>
  <xdr:oneCellAnchor>
    <xdr:from>
      <xdr:col>2</xdr:col>
      <xdr:colOff>0</xdr:colOff>
      <xdr:row>1090</xdr:row>
      <xdr:rowOff>0</xdr:rowOff>
    </xdr:from>
    <xdr:ext cx="304800" cy="190503"/>
    <xdr:sp macro="" textlink="">
      <xdr:nvSpPr>
        <xdr:cNvPr id="156" name="AutoShape 4" descr="Káº¿t quáº£ hÃ¬nh áº£nh cho new">
          <a:extLst>
            <a:ext uri="{FF2B5EF4-FFF2-40B4-BE49-F238E27FC236}">
              <a16:creationId xmlns:a16="http://schemas.microsoft.com/office/drawing/2014/main" xmlns="" id="{00000000-0008-0000-0000-00009C000000}"/>
            </a:ext>
            <a:ext uri="{147F2762-F138-4A5C-976F-8EAC2B608ADB}">
              <a16:predDERef xmlns:a16="http://schemas.microsoft.com/office/drawing/2014/main" xmlns="" pred="{308A50F4-6345-4C46-ADE0-62247C861A8B}"/>
            </a:ext>
          </a:extLst>
        </xdr:cNvPr>
        <xdr:cNvSpPr>
          <a:spLocks noChangeAspect="1" noChangeArrowheads="1"/>
        </xdr:cNvSpPr>
      </xdr:nvSpPr>
      <xdr:spPr>
        <a:xfrm>
          <a:off x="1885950" y="65074800"/>
          <a:ext cx="304800" cy="190503"/>
        </a:xfrm>
        <a:prstGeom prst="rect">
          <a:avLst/>
        </a:prstGeom>
        <a:noFill/>
        <a:ln w="9525">
          <a:noFill/>
          <a:miter lim="800000"/>
        </a:ln>
      </xdr:spPr>
    </xdr:sp>
    <xdr:clientData/>
  </xdr:oneCellAnchor>
  <xdr:oneCellAnchor>
    <xdr:from>
      <xdr:col>2</xdr:col>
      <xdr:colOff>0</xdr:colOff>
      <xdr:row>1090</xdr:row>
      <xdr:rowOff>0</xdr:rowOff>
    </xdr:from>
    <xdr:ext cx="304800" cy="190503"/>
    <xdr:sp macro="" textlink="">
      <xdr:nvSpPr>
        <xdr:cNvPr id="157" name="AutoShape 6" descr="Káº¿t quáº£ hÃ¬nh áº£nh cho new">
          <a:extLst>
            <a:ext uri="{FF2B5EF4-FFF2-40B4-BE49-F238E27FC236}">
              <a16:creationId xmlns:a16="http://schemas.microsoft.com/office/drawing/2014/main" xmlns="" id="{00000000-0008-0000-0000-00009D000000}"/>
            </a:ext>
            <a:ext uri="{147F2762-F138-4A5C-976F-8EAC2B608ADB}">
              <a16:predDERef xmlns:a16="http://schemas.microsoft.com/office/drawing/2014/main" xmlns="" pred="{CB4BF6EE-0B29-4515-A63A-86467CC4C05C}"/>
            </a:ext>
          </a:extLst>
        </xdr:cNvPr>
        <xdr:cNvSpPr>
          <a:spLocks noChangeAspect="1" noChangeArrowheads="1"/>
        </xdr:cNvSpPr>
      </xdr:nvSpPr>
      <xdr:spPr>
        <a:xfrm>
          <a:off x="1885950" y="65074800"/>
          <a:ext cx="304800" cy="190503"/>
        </a:xfrm>
        <a:prstGeom prst="rect">
          <a:avLst/>
        </a:prstGeom>
        <a:noFill/>
        <a:ln w="9525">
          <a:noFill/>
          <a:miter lim="800000"/>
        </a:ln>
      </xdr:spPr>
    </xdr:sp>
    <xdr:clientData/>
  </xdr:oneCellAnchor>
  <xdr:oneCellAnchor>
    <xdr:from>
      <xdr:col>2</xdr:col>
      <xdr:colOff>0</xdr:colOff>
      <xdr:row>1090</xdr:row>
      <xdr:rowOff>0</xdr:rowOff>
    </xdr:from>
    <xdr:ext cx="304800" cy="194645"/>
    <xdr:sp macro="" textlink="">
      <xdr:nvSpPr>
        <xdr:cNvPr id="158" name="AutoShape 4" descr="Káº¿t quáº£ hÃ¬nh áº£nh cho new">
          <a:extLst>
            <a:ext uri="{FF2B5EF4-FFF2-40B4-BE49-F238E27FC236}">
              <a16:creationId xmlns:a16="http://schemas.microsoft.com/office/drawing/2014/main" xmlns="" id="{00000000-0008-0000-0000-00009E000000}"/>
            </a:ext>
            <a:ext uri="{147F2762-F138-4A5C-976F-8EAC2B608ADB}">
              <a16:predDERef xmlns:a16="http://schemas.microsoft.com/office/drawing/2014/main" xmlns="" pred="{A3EA99CD-6B72-4A89-889A-ABBD388EEBF9}"/>
            </a:ext>
          </a:extLst>
        </xdr:cNvPr>
        <xdr:cNvSpPr>
          <a:spLocks noChangeAspect="1" noChangeArrowheads="1"/>
        </xdr:cNvSpPr>
      </xdr:nvSpPr>
      <xdr:spPr>
        <a:xfrm>
          <a:off x="1885950" y="65074800"/>
          <a:ext cx="304800" cy="194645"/>
        </a:xfrm>
        <a:prstGeom prst="rect">
          <a:avLst/>
        </a:prstGeom>
        <a:noFill/>
        <a:ln w="9525">
          <a:noFill/>
          <a:miter lim="800000"/>
        </a:ln>
      </xdr:spPr>
    </xdr:sp>
    <xdr:clientData/>
  </xdr:oneCellAnchor>
  <xdr:oneCellAnchor>
    <xdr:from>
      <xdr:col>2</xdr:col>
      <xdr:colOff>0</xdr:colOff>
      <xdr:row>1090</xdr:row>
      <xdr:rowOff>0</xdr:rowOff>
    </xdr:from>
    <xdr:ext cx="304800" cy="194645"/>
    <xdr:sp macro="" textlink="">
      <xdr:nvSpPr>
        <xdr:cNvPr id="159" name="AutoShape 6" descr="Káº¿t quáº£ hÃ¬nh áº£nh cho new">
          <a:extLst>
            <a:ext uri="{FF2B5EF4-FFF2-40B4-BE49-F238E27FC236}">
              <a16:creationId xmlns:a16="http://schemas.microsoft.com/office/drawing/2014/main" xmlns="" id="{00000000-0008-0000-0000-00009F000000}"/>
            </a:ext>
            <a:ext uri="{147F2762-F138-4A5C-976F-8EAC2B608ADB}">
              <a16:predDERef xmlns:a16="http://schemas.microsoft.com/office/drawing/2014/main" xmlns="" pred="{177A2405-5577-4B51-9314-2352A20152DC}"/>
            </a:ext>
          </a:extLst>
        </xdr:cNvPr>
        <xdr:cNvSpPr>
          <a:spLocks noChangeAspect="1" noChangeArrowheads="1"/>
        </xdr:cNvSpPr>
      </xdr:nvSpPr>
      <xdr:spPr>
        <a:xfrm>
          <a:off x="1885950" y="65074800"/>
          <a:ext cx="304800" cy="194645"/>
        </a:xfrm>
        <a:prstGeom prst="rect">
          <a:avLst/>
        </a:prstGeom>
        <a:noFill/>
        <a:ln w="9525">
          <a:noFill/>
          <a:miter lim="800000"/>
        </a:ln>
      </xdr:spPr>
    </xdr:sp>
    <xdr:clientData/>
  </xdr:oneCellAnchor>
  <xdr:oneCellAnchor>
    <xdr:from>
      <xdr:col>2</xdr:col>
      <xdr:colOff>0</xdr:colOff>
      <xdr:row>1090</xdr:row>
      <xdr:rowOff>0</xdr:rowOff>
    </xdr:from>
    <xdr:ext cx="304800" cy="194645"/>
    <xdr:sp macro="" textlink="">
      <xdr:nvSpPr>
        <xdr:cNvPr id="160" name="AutoShape 4" descr="Káº¿t quáº£ hÃ¬nh áº£nh cho new">
          <a:extLst>
            <a:ext uri="{FF2B5EF4-FFF2-40B4-BE49-F238E27FC236}">
              <a16:creationId xmlns:a16="http://schemas.microsoft.com/office/drawing/2014/main" xmlns="" id="{00000000-0008-0000-0000-0000A0000000}"/>
            </a:ext>
            <a:ext uri="{147F2762-F138-4A5C-976F-8EAC2B608ADB}">
              <a16:predDERef xmlns:a16="http://schemas.microsoft.com/office/drawing/2014/main" xmlns="" pred="{EFE4DDEB-A973-42BC-ABDD-0B739D984B3D}"/>
            </a:ext>
          </a:extLst>
        </xdr:cNvPr>
        <xdr:cNvSpPr>
          <a:spLocks noChangeAspect="1" noChangeArrowheads="1"/>
        </xdr:cNvSpPr>
      </xdr:nvSpPr>
      <xdr:spPr>
        <a:xfrm>
          <a:off x="1885950" y="65074800"/>
          <a:ext cx="304800" cy="194645"/>
        </a:xfrm>
        <a:prstGeom prst="rect">
          <a:avLst/>
        </a:prstGeom>
        <a:noFill/>
        <a:ln w="9525">
          <a:noFill/>
          <a:miter lim="800000"/>
        </a:ln>
      </xdr:spPr>
    </xdr:sp>
    <xdr:clientData/>
  </xdr:oneCellAnchor>
  <xdr:oneCellAnchor>
    <xdr:from>
      <xdr:col>2</xdr:col>
      <xdr:colOff>0</xdr:colOff>
      <xdr:row>1090</xdr:row>
      <xdr:rowOff>0</xdr:rowOff>
    </xdr:from>
    <xdr:ext cx="304800" cy="194645"/>
    <xdr:sp macro="" textlink="">
      <xdr:nvSpPr>
        <xdr:cNvPr id="161" name="AutoShape 6" descr="Káº¿t quáº£ hÃ¬nh áº£nh cho new">
          <a:extLst>
            <a:ext uri="{FF2B5EF4-FFF2-40B4-BE49-F238E27FC236}">
              <a16:creationId xmlns:a16="http://schemas.microsoft.com/office/drawing/2014/main" xmlns="" id="{00000000-0008-0000-0000-0000A1000000}"/>
            </a:ext>
            <a:ext uri="{147F2762-F138-4A5C-976F-8EAC2B608ADB}">
              <a16:predDERef xmlns:a16="http://schemas.microsoft.com/office/drawing/2014/main" xmlns="" pred="{E5093CFD-BC2D-4A64-9E39-2E75E3041E10}"/>
            </a:ext>
          </a:extLst>
        </xdr:cNvPr>
        <xdr:cNvSpPr>
          <a:spLocks noChangeAspect="1" noChangeArrowheads="1"/>
        </xdr:cNvSpPr>
      </xdr:nvSpPr>
      <xdr:spPr>
        <a:xfrm>
          <a:off x="1885950" y="65074800"/>
          <a:ext cx="304800" cy="194645"/>
        </a:xfrm>
        <a:prstGeom prst="rect">
          <a:avLst/>
        </a:prstGeom>
        <a:noFill/>
        <a:ln w="9525">
          <a:noFill/>
          <a:miter lim="800000"/>
        </a:ln>
      </xdr:spPr>
    </xdr:sp>
    <xdr:clientData/>
  </xdr:oneCellAnchor>
  <xdr:oneCellAnchor>
    <xdr:from>
      <xdr:col>2</xdr:col>
      <xdr:colOff>0</xdr:colOff>
      <xdr:row>1090</xdr:row>
      <xdr:rowOff>0</xdr:rowOff>
    </xdr:from>
    <xdr:ext cx="304800" cy="194645"/>
    <xdr:sp macro="" textlink="">
      <xdr:nvSpPr>
        <xdr:cNvPr id="162" name="AutoShape 4" descr="Káº¿t quáº£ hÃ¬nh áº£nh cho new">
          <a:extLst>
            <a:ext uri="{FF2B5EF4-FFF2-40B4-BE49-F238E27FC236}">
              <a16:creationId xmlns:a16="http://schemas.microsoft.com/office/drawing/2014/main" xmlns="" id="{00000000-0008-0000-0000-0000A2000000}"/>
            </a:ext>
            <a:ext uri="{147F2762-F138-4A5C-976F-8EAC2B608ADB}">
              <a16:predDERef xmlns:a16="http://schemas.microsoft.com/office/drawing/2014/main" xmlns="" pred="{B1C8D355-E97E-4C4A-A628-CD0209E20C8A}"/>
            </a:ext>
          </a:extLst>
        </xdr:cNvPr>
        <xdr:cNvSpPr>
          <a:spLocks noChangeAspect="1" noChangeArrowheads="1"/>
        </xdr:cNvSpPr>
      </xdr:nvSpPr>
      <xdr:spPr>
        <a:xfrm>
          <a:off x="1885950" y="65074800"/>
          <a:ext cx="304800" cy="194645"/>
        </a:xfrm>
        <a:prstGeom prst="rect">
          <a:avLst/>
        </a:prstGeom>
        <a:noFill/>
        <a:ln w="9525">
          <a:noFill/>
          <a:miter lim="800000"/>
        </a:ln>
      </xdr:spPr>
    </xdr:sp>
    <xdr:clientData/>
  </xdr:oneCellAnchor>
  <xdr:oneCellAnchor>
    <xdr:from>
      <xdr:col>2</xdr:col>
      <xdr:colOff>0</xdr:colOff>
      <xdr:row>1090</xdr:row>
      <xdr:rowOff>0</xdr:rowOff>
    </xdr:from>
    <xdr:ext cx="304800" cy="194645"/>
    <xdr:sp macro="" textlink="">
      <xdr:nvSpPr>
        <xdr:cNvPr id="163" name="AutoShape 6" descr="Káº¿t quáº£ hÃ¬nh áº£nh cho new">
          <a:extLst>
            <a:ext uri="{FF2B5EF4-FFF2-40B4-BE49-F238E27FC236}">
              <a16:creationId xmlns:a16="http://schemas.microsoft.com/office/drawing/2014/main" xmlns="" id="{00000000-0008-0000-0000-0000A3000000}"/>
            </a:ext>
            <a:ext uri="{147F2762-F138-4A5C-976F-8EAC2B608ADB}">
              <a16:predDERef xmlns:a16="http://schemas.microsoft.com/office/drawing/2014/main" xmlns="" pred="{1F514A22-D363-4B23-8CEE-B34460F98F9E}"/>
            </a:ext>
          </a:extLst>
        </xdr:cNvPr>
        <xdr:cNvSpPr>
          <a:spLocks noChangeAspect="1" noChangeArrowheads="1"/>
        </xdr:cNvSpPr>
      </xdr:nvSpPr>
      <xdr:spPr>
        <a:xfrm>
          <a:off x="1885950" y="65074800"/>
          <a:ext cx="304800" cy="194645"/>
        </a:xfrm>
        <a:prstGeom prst="rect">
          <a:avLst/>
        </a:prstGeom>
        <a:noFill/>
        <a:ln w="9525">
          <a:noFill/>
          <a:miter lim="800000"/>
        </a:ln>
      </xdr:spPr>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Y:\2024%20C&#212;NG%20B&#7888;%20GI&#193;%20S&#7902;%20GIAO%20TH&#212;NG%20+%20S&#7902;%20X&#194;Y%20D&#7920;NG\M&#7851;u%20c&#7911;a%20t&#7881;nh%20B&#236;nh%20D&#432;&#417;ng\PH&#7908;%20L&#7908;C%20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xz"/>
      <sheetName val="GVLCB"/>
      <sheetName val="Nhóm vật liệu"/>
      <sheetName val="Ví dụ"/>
      <sheetName val="Tỉnh"/>
      <sheetName val="Huyện"/>
      <sheetName val="Khu vực"/>
      <sheetName val="Thông số"/>
    </sheetNames>
    <sheetDataSet>
      <sheetData sheetId="0"/>
      <sheetData sheetId="1"/>
      <sheetData sheetId="2">
        <row r="5">
          <cell r="C5" t="str">
            <v>Bê tông</v>
          </cell>
        </row>
        <row r="6">
          <cell r="C6" t="str">
            <v>Bê tông đúc sẵn</v>
          </cell>
        </row>
        <row r="7">
          <cell r="C7" t="str">
            <v>Bê tông thương phẩm</v>
          </cell>
        </row>
        <row r="8">
          <cell r="C8" t="str">
            <v>Cát xây dựng</v>
          </cell>
        </row>
        <row r="9">
          <cell r="C9" t="str">
            <v>Cát nhân tạo</v>
          </cell>
        </row>
        <row r="10">
          <cell r="C10" t="str">
            <v>Cát tự nhiên</v>
          </cell>
        </row>
        <row r="11">
          <cell r="C11" t="str">
            <v>Cửa khung nhựa/nhôm</v>
          </cell>
        </row>
        <row r="12">
          <cell r="C12" t="str">
            <v>Đá xây dựng</v>
          </cell>
        </row>
        <row r="13">
          <cell r="C13" t="str">
            <v>Đá nhân tạo</v>
          </cell>
        </row>
        <row r="14">
          <cell r="C14" t="str">
            <v>Đá tự nhiên</v>
          </cell>
        </row>
        <row r="15">
          <cell r="C15" t="str">
            <v>Gạch ốp lát</v>
          </cell>
        </row>
        <row r="16">
          <cell r="C16" t="str">
            <v>Gạch xây</v>
          </cell>
        </row>
        <row r="17">
          <cell r="C17" t="str">
            <v>Gỗ xây dựng</v>
          </cell>
        </row>
        <row r="18">
          <cell r="C18" t="str">
            <v>Kính</v>
          </cell>
        </row>
        <row r="19">
          <cell r="C19" t="str">
            <v>Nhựa đường</v>
          </cell>
        </row>
        <row r="20">
          <cell r="C20" t="str">
            <v>Sơn</v>
          </cell>
        </row>
        <row r="21">
          <cell r="C21" t="str">
            <v>Thép xây dựng</v>
          </cell>
        </row>
        <row r="22">
          <cell r="C22" t="str">
            <v>Trần, vách thạch cao</v>
          </cell>
        </row>
        <row r="23">
          <cell r="C23" t="str">
            <v>Vật liệu tấm lợp, bao che</v>
          </cell>
        </row>
        <row r="24">
          <cell r="C24" t="str">
            <v>Vật tư ngành điện</v>
          </cell>
        </row>
        <row r="25">
          <cell r="C25" t="str">
            <v>Vật tư ngành nước</v>
          </cell>
        </row>
        <row r="26">
          <cell r="C26" t="str">
            <v>Xi măng</v>
          </cell>
        </row>
        <row r="27">
          <cell r="C27" t="str">
            <v>Vật liệu khác</v>
          </cell>
        </row>
      </sheetData>
      <sheetData sheetId="3"/>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Z1346"/>
  <sheetViews>
    <sheetView tabSelected="1" view="pageBreakPreview" zoomScale="70" zoomScaleNormal="10" zoomScaleSheetLayoutView="70" workbookViewId="0">
      <pane ySplit="5" topLeftCell="A6" activePane="bottomLeft" state="frozen"/>
      <selection pane="bottomLeft" sqref="A1:M1"/>
    </sheetView>
  </sheetViews>
  <sheetFormatPr defaultColWidth="8.88671875" defaultRowHeight="17.399999999999999" x14ac:dyDescent="0.3"/>
  <cols>
    <col min="1" max="1" width="5.88671875" style="8" customWidth="1"/>
    <col min="2" max="2" width="21.109375" style="1" customWidth="1"/>
    <col min="3" max="3" width="39.88671875" style="1" customWidth="1"/>
    <col min="4" max="4" width="9.33203125" style="8" customWidth="1"/>
    <col min="5" max="5" width="29.6640625" style="1" customWidth="1"/>
    <col min="6" max="6" width="25.77734375" style="1" customWidth="1"/>
    <col min="7" max="7" width="16" style="8" customWidth="1"/>
    <col min="8" max="8" width="11.33203125" style="8" customWidth="1"/>
    <col min="9" max="9" width="22.109375" style="8" customWidth="1"/>
    <col min="10" max="10" width="23.5546875" style="8" customWidth="1"/>
    <col min="11" max="11" width="11.6640625" style="1" customWidth="1"/>
    <col min="12" max="12" width="13.33203125" style="8" customWidth="1"/>
    <col min="13" max="13" width="15.6640625" style="8" customWidth="1"/>
    <col min="14" max="14" width="0" style="1" hidden="1" customWidth="1"/>
    <col min="15" max="15" width="8.88671875" style="1" hidden="1" customWidth="1"/>
    <col min="16" max="16" width="12.6640625" style="1" customWidth="1"/>
    <col min="17" max="17" width="12.44140625" style="1" customWidth="1"/>
    <col min="18" max="16384" width="8.88671875" style="1"/>
  </cols>
  <sheetData>
    <row r="1" spans="1:13" ht="49.2" customHeight="1" x14ac:dyDescent="0.3">
      <c r="A1" s="282" t="s">
        <v>1939</v>
      </c>
      <c r="B1" s="283"/>
      <c r="C1" s="283"/>
      <c r="D1" s="283"/>
      <c r="E1" s="283"/>
      <c r="F1" s="283"/>
      <c r="G1" s="283"/>
      <c r="H1" s="283"/>
      <c r="I1" s="283"/>
      <c r="J1" s="283"/>
      <c r="K1" s="283"/>
      <c r="L1" s="283"/>
      <c r="M1" s="284"/>
    </row>
    <row r="2" spans="1:13" x14ac:dyDescent="0.3">
      <c r="A2" s="316" t="s">
        <v>0</v>
      </c>
      <c r="B2" s="316" t="s">
        <v>1</v>
      </c>
      <c r="C2" s="316" t="s">
        <v>2</v>
      </c>
      <c r="D2" s="316" t="s">
        <v>3</v>
      </c>
      <c r="E2" s="313" t="s">
        <v>4</v>
      </c>
      <c r="F2" s="313" t="s">
        <v>5</v>
      </c>
      <c r="G2" s="313" t="s">
        <v>6</v>
      </c>
      <c r="H2" s="313" t="s">
        <v>7</v>
      </c>
      <c r="I2" s="313" t="s">
        <v>8</v>
      </c>
      <c r="J2" s="313" t="s">
        <v>9</v>
      </c>
      <c r="K2" s="316" t="s">
        <v>10</v>
      </c>
      <c r="L2" s="309" t="s">
        <v>11</v>
      </c>
      <c r="M2" s="310"/>
    </row>
    <row r="3" spans="1:13" ht="34.950000000000003" customHeight="1" x14ac:dyDescent="0.3">
      <c r="A3" s="317"/>
      <c r="B3" s="317"/>
      <c r="C3" s="317"/>
      <c r="D3" s="317"/>
      <c r="E3" s="314"/>
      <c r="F3" s="314"/>
      <c r="G3" s="314"/>
      <c r="H3" s="314"/>
      <c r="I3" s="314"/>
      <c r="J3" s="314"/>
      <c r="K3" s="317"/>
      <c r="L3" s="311"/>
      <c r="M3" s="312"/>
    </row>
    <row r="4" spans="1:13" ht="49.95" customHeight="1" x14ac:dyDescent="0.3">
      <c r="A4" s="318"/>
      <c r="B4" s="318"/>
      <c r="C4" s="318"/>
      <c r="D4" s="318"/>
      <c r="E4" s="315"/>
      <c r="F4" s="315"/>
      <c r="G4" s="315"/>
      <c r="H4" s="315"/>
      <c r="I4" s="315"/>
      <c r="J4" s="315"/>
      <c r="K4" s="318"/>
      <c r="L4" s="3" t="s">
        <v>12</v>
      </c>
      <c r="M4" s="3" t="s">
        <v>13</v>
      </c>
    </row>
    <row r="5" spans="1:13" ht="83.4" customHeight="1" x14ac:dyDescent="0.3">
      <c r="A5" s="2" t="s">
        <v>14</v>
      </c>
      <c r="B5" s="2" t="s">
        <v>15</v>
      </c>
      <c r="C5" s="2" t="s">
        <v>16</v>
      </c>
      <c r="D5" s="2" t="s">
        <v>17</v>
      </c>
      <c r="E5" s="2" t="s">
        <v>18</v>
      </c>
      <c r="F5" s="2" t="s">
        <v>19</v>
      </c>
      <c r="G5" s="2" t="s">
        <v>20</v>
      </c>
      <c r="H5" s="2" t="s">
        <v>21</v>
      </c>
      <c r="I5" s="2" t="s">
        <v>22</v>
      </c>
      <c r="J5" s="2" t="s">
        <v>23</v>
      </c>
      <c r="K5" s="2" t="s">
        <v>24</v>
      </c>
      <c r="L5" s="2" t="s">
        <v>25</v>
      </c>
      <c r="M5" s="2" t="s">
        <v>26</v>
      </c>
    </row>
    <row r="6" spans="1:13" ht="42.75" customHeight="1" x14ac:dyDescent="0.3">
      <c r="A6" s="136" t="s">
        <v>27</v>
      </c>
      <c r="B6" s="14"/>
      <c r="C6" s="14"/>
      <c r="D6" s="88"/>
      <c r="E6" s="14"/>
      <c r="F6" s="14"/>
      <c r="G6" s="88"/>
      <c r="H6" s="88"/>
      <c r="I6" s="88"/>
      <c r="J6" s="88"/>
      <c r="K6" s="14"/>
      <c r="L6" s="88"/>
      <c r="M6" s="89"/>
    </row>
    <row r="7" spans="1:13" ht="39.9" customHeight="1" x14ac:dyDescent="0.3">
      <c r="A7" s="279" t="s">
        <v>28</v>
      </c>
      <c r="B7" s="280"/>
      <c r="C7" s="280"/>
      <c r="D7" s="280"/>
      <c r="E7" s="280"/>
      <c r="F7" s="280"/>
      <c r="G7" s="280"/>
      <c r="H7" s="280"/>
      <c r="I7" s="280"/>
      <c r="J7" s="280"/>
      <c r="K7" s="280"/>
      <c r="L7" s="280"/>
      <c r="M7" s="281"/>
    </row>
    <row r="8" spans="1:13" ht="27.6" x14ac:dyDescent="0.3">
      <c r="A8" s="4">
        <v>1</v>
      </c>
      <c r="B8" s="2" t="s">
        <v>29</v>
      </c>
      <c r="C8" s="2" t="s">
        <v>30</v>
      </c>
      <c r="D8" s="4" t="s">
        <v>31</v>
      </c>
      <c r="E8" s="4" t="s">
        <v>32</v>
      </c>
      <c r="F8" s="4" t="s">
        <v>33</v>
      </c>
      <c r="G8" s="2" t="s">
        <v>34</v>
      </c>
      <c r="H8" s="4" t="s">
        <v>35</v>
      </c>
      <c r="I8" s="5" t="s">
        <v>36</v>
      </c>
      <c r="J8" s="4" t="s">
        <v>37</v>
      </c>
      <c r="K8" s="4"/>
      <c r="L8" s="6">
        <v>3982</v>
      </c>
      <c r="M8" s="6">
        <v>3982</v>
      </c>
    </row>
    <row r="9" spans="1:13" ht="27.6" x14ac:dyDescent="0.3">
      <c r="A9" s="2">
        <v>2</v>
      </c>
      <c r="B9" s="2" t="s">
        <v>38</v>
      </c>
      <c r="C9" s="2" t="s">
        <v>30</v>
      </c>
      <c r="D9" s="4" t="s">
        <v>31</v>
      </c>
      <c r="E9" s="4" t="s">
        <v>32</v>
      </c>
      <c r="F9" s="4" t="s">
        <v>39</v>
      </c>
      <c r="G9" s="2" t="s">
        <v>34</v>
      </c>
      <c r="H9" s="4" t="s">
        <v>35</v>
      </c>
      <c r="I9" s="5" t="s">
        <v>36</v>
      </c>
      <c r="J9" s="4" t="s">
        <v>37</v>
      </c>
      <c r="K9" s="4"/>
      <c r="L9" s="6">
        <v>5482</v>
      </c>
      <c r="M9" s="6">
        <v>5482</v>
      </c>
    </row>
    <row r="10" spans="1:13" ht="27.6" x14ac:dyDescent="0.3">
      <c r="A10" s="4">
        <v>3</v>
      </c>
      <c r="B10" s="2" t="s">
        <v>38</v>
      </c>
      <c r="C10" s="2" t="s">
        <v>30</v>
      </c>
      <c r="D10" s="4" t="s">
        <v>31</v>
      </c>
      <c r="E10" s="4" t="s">
        <v>32</v>
      </c>
      <c r="F10" s="4" t="s">
        <v>40</v>
      </c>
      <c r="G10" s="2" t="s">
        <v>34</v>
      </c>
      <c r="H10" s="4" t="s">
        <v>35</v>
      </c>
      <c r="I10" s="5" t="s">
        <v>36</v>
      </c>
      <c r="J10" s="4" t="s">
        <v>37</v>
      </c>
      <c r="K10" s="4"/>
      <c r="L10" s="6">
        <v>8945</v>
      </c>
      <c r="M10" s="6">
        <v>8945</v>
      </c>
    </row>
    <row r="11" spans="1:13" ht="27.6" x14ac:dyDescent="0.3">
      <c r="A11" s="2">
        <v>4</v>
      </c>
      <c r="B11" s="2" t="s">
        <v>38</v>
      </c>
      <c r="C11" s="2" t="s">
        <v>30</v>
      </c>
      <c r="D11" s="4" t="s">
        <v>31</v>
      </c>
      <c r="E11" s="4" t="s">
        <v>32</v>
      </c>
      <c r="F11" s="4" t="s">
        <v>41</v>
      </c>
      <c r="G11" s="2" t="s">
        <v>34</v>
      </c>
      <c r="H11" s="4" t="s">
        <v>35</v>
      </c>
      <c r="I11" s="5" t="s">
        <v>36</v>
      </c>
      <c r="J11" s="4" t="s">
        <v>37</v>
      </c>
      <c r="K11" s="4"/>
      <c r="L11" s="6">
        <v>13545</v>
      </c>
      <c r="M11" s="6">
        <v>13545</v>
      </c>
    </row>
    <row r="12" spans="1:13" ht="27.6" x14ac:dyDescent="0.3">
      <c r="A12" s="4">
        <v>5</v>
      </c>
      <c r="B12" s="2" t="s">
        <v>38</v>
      </c>
      <c r="C12" s="2" t="s">
        <v>30</v>
      </c>
      <c r="D12" s="4" t="s">
        <v>31</v>
      </c>
      <c r="E12" s="4" t="s">
        <v>32</v>
      </c>
      <c r="F12" s="4" t="s">
        <v>42</v>
      </c>
      <c r="G12" s="2" t="s">
        <v>34</v>
      </c>
      <c r="H12" s="4" t="s">
        <v>35</v>
      </c>
      <c r="I12" s="5" t="s">
        <v>36</v>
      </c>
      <c r="J12" s="4" t="s">
        <v>37</v>
      </c>
      <c r="K12" s="4"/>
      <c r="L12" s="6">
        <v>19882</v>
      </c>
      <c r="M12" s="6">
        <v>19882</v>
      </c>
    </row>
    <row r="13" spans="1:13" ht="27.6" x14ac:dyDescent="0.3">
      <c r="A13" s="2">
        <v>6</v>
      </c>
      <c r="B13" s="2" t="s">
        <v>38</v>
      </c>
      <c r="C13" s="2" t="s">
        <v>30</v>
      </c>
      <c r="D13" s="4" t="s">
        <v>31</v>
      </c>
      <c r="E13" s="4" t="s">
        <v>32</v>
      </c>
      <c r="F13" s="4" t="s">
        <v>43</v>
      </c>
      <c r="G13" s="2" t="s">
        <v>34</v>
      </c>
      <c r="H13" s="4" t="s">
        <v>35</v>
      </c>
      <c r="I13" s="5" t="s">
        <v>36</v>
      </c>
      <c r="J13" s="4" t="s">
        <v>37</v>
      </c>
      <c r="K13" s="4"/>
      <c r="L13" s="6">
        <v>32936</v>
      </c>
      <c r="M13" s="6">
        <v>32936</v>
      </c>
    </row>
    <row r="14" spans="1:13" ht="27.6" x14ac:dyDescent="0.3">
      <c r="A14" s="4">
        <v>7</v>
      </c>
      <c r="B14" s="2" t="s">
        <v>38</v>
      </c>
      <c r="C14" s="2" t="s">
        <v>30</v>
      </c>
      <c r="D14" s="4" t="s">
        <v>31</v>
      </c>
      <c r="E14" s="4" t="s">
        <v>32</v>
      </c>
      <c r="F14" s="4" t="s">
        <v>44</v>
      </c>
      <c r="G14" s="2" t="s">
        <v>34</v>
      </c>
      <c r="H14" s="4" t="s">
        <v>35</v>
      </c>
      <c r="I14" s="5" t="s">
        <v>36</v>
      </c>
      <c r="J14" s="4" t="s">
        <v>37</v>
      </c>
      <c r="K14" s="4"/>
      <c r="L14" s="6">
        <v>50155</v>
      </c>
      <c r="M14" s="6">
        <v>50155</v>
      </c>
    </row>
    <row r="15" spans="1:13" ht="27.6" x14ac:dyDescent="0.3">
      <c r="A15" s="2">
        <v>8</v>
      </c>
      <c r="B15" s="2" t="s">
        <v>38</v>
      </c>
      <c r="C15" s="4" t="s">
        <v>30</v>
      </c>
      <c r="D15" s="4" t="s">
        <v>31</v>
      </c>
      <c r="E15" s="4" t="s">
        <v>32</v>
      </c>
      <c r="F15" s="4" t="s">
        <v>45</v>
      </c>
      <c r="G15" s="2" t="s">
        <v>34</v>
      </c>
      <c r="H15" s="4" t="s">
        <v>35</v>
      </c>
      <c r="I15" s="5" t="s">
        <v>36</v>
      </c>
      <c r="J15" s="4" t="s">
        <v>37</v>
      </c>
      <c r="K15" s="4"/>
      <c r="L15" s="6">
        <v>79100</v>
      </c>
      <c r="M15" s="6">
        <v>79100</v>
      </c>
    </row>
    <row r="16" spans="1:13" ht="27.6" x14ac:dyDescent="0.3">
      <c r="A16" s="4">
        <v>9</v>
      </c>
      <c r="B16" s="2" t="s">
        <v>38</v>
      </c>
      <c r="C16" s="4" t="s">
        <v>30</v>
      </c>
      <c r="D16" s="4" t="s">
        <v>31</v>
      </c>
      <c r="E16" s="4" t="s">
        <v>32</v>
      </c>
      <c r="F16" s="4" t="s">
        <v>46</v>
      </c>
      <c r="G16" s="2" t="s">
        <v>34</v>
      </c>
      <c r="H16" s="4" t="s">
        <v>35</v>
      </c>
      <c r="I16" s="5" t="s">
        <v>36</v>
      </c>
      <c r="J16" s="4" t="s">
        <v>37</v>
      </c>
      <c r="K16" s="4"/>
      <c r="L16" s="6">
        <v>109455</v>
      </c>
      <c r="M16" s="6">
        <v>109455</v>
      </c>
    </row>
    <row r="17" spans="1:13" ht="27.6" x14ac:dyDescent="0.3">
      <c r="A17" s="2">
        <v>10</v>
      </c>
      <c r="B17" s="2" t="s">
        <v>38</v>
      </c>
      <c r="C17" s="4" t="s">
        <v>30</v>
      </c>
      <c r="D17" s="4" t="s">
        <v>31</v>
      </c>
      <c r="E17" s="4" t="s">
        <v>32</v>
      </c>
      <c r="F17" s="4" t="s">
        <v>47</v>
      </c>
      <c r="G17" s="2" t="s">
        <v>34</v>
      </c>
      <c r="H17" s="4" t="s">
        <v>35</v>
      </c>
      <c r="I17" s="5" t="s">
        <v>36</v>
      </c>
      <c r="J17" s="4" t="s">
        <v>37</v>
      </c>
      <c r="K17" s="4"/>
      <c r="L17" s="6">
        <v>149745</v>
      </c>
      <c r="M17" s="6">
        <v>149745</v>
      </c>
    </row>
    <row r="18" spans="1:13" ht="27.6" x14ac:dyDescent="0.3">
      <c r="A18" s="4">
        <v>11</v>
      </c>
      <c r="B18" s="2" t="s">
        <v>38</v>
      </c>
      <c r="C18" s="4" t="s">
        <v>30</v>
      </c>
      <c r="D18" s="4" t="s">
        <v>31</v>
      </c>
      <c r="E18" s="4" t="s">
        <v>32</v>
      </c>
      <c r="F18" s="4" t="s">
        <v>48</v>
      </c>
      <c r="G18" s="2" t="s">
        <v>34</v>
      </c>
      <c r="H18" s="4" t="s">
        <v>35</v>
      </c>
      <c r="I18" s="5" t="s">
        <v>36</v>
      </c>
      <c r="J18" s="4" t="s">
        <v>37</v>
      </c>
      <c r="K18" s="4"/>
      <c r="L18" s="6">
        <v>213627</v>
      </c>
      <c r="M18" s="6">
        <v>213627</v>
      </c>
    </row>
    <row r="19" spans="1:13" ht="27.6" x14ac:dyDescent="0.3">
      <c r="A19" s="2">
        <v>12</v>
      </c>
      <c r="B19" s="2" t="s">
        <v>38</v>
      </c>
      <c r="C19" s="4" t="s">
        <v>30</v>
      </c>
      <c r="D19" s="4" t="s">
        <v>31</v>
      </c>
      <c r="E19" s="4" t="s">
        <v>32</v>
      </c>
      <c r="F19" s="4" t="s">
        <v>49</v>
      </c>
      <c r="G19" s="2" t="s">
        <v>34</v>
      </c>
      <c r="H19" s="4" t="s">
        <v>35</v>
      </c>
      <c r="I19" s="5" t="s">
        <v>36</v>
      </c>
      <c r="J19" s="4" t="s">
        <v>37</v>
      </c>
      <c r="K19" s="4"/>
      <c r="L19" s="6">
        <v>295418</v>
      </c>
      <c r="M19" s="6">
        <v>295418</v>
      </c>
    </row>
    <row r="20" spans="1:13" ht="27.6" x14ac:dyDescent="0.3">
      <c r="A20" s="4">
        <v>13</v>
      </c>
      <c r="B20" s="2" t="s">
        <v>38</v>
      </c>
      <c r="C20" s="4" t="s">
        <v>30</v>
      </c>
      <c r="D20" s="4" t="s">
        <v>31</v>
      </c>
      <c r="E20" s="4" t="s">
        <v>32</v>
      </c>
      <c r="F20" s="4" t="s">
        <v>50</v>
      </c>
      <c r="G20" s="2" t="s">
        <v>34</v>
      </c>
      <c r="H20" s="4" t="s">
        <v>35</v>
      </c>
      <c r="I20" s="5" t="s">
        <v>36</v>
      </c>
      <c r="J20" s="4" t="s">
        <v>37</v>
      </c>
      <c r="K20" s="4"/>
      <c r="L20" s="6">
        <v>384764</v>
      </c>
      <c r="M20" s="6">
        <v>384764</v>
      </c>
    </row>
    <row r="21" spans="1:13" ht="27.6" x14ac:dyDescent="0.3">
      <c r="A21" s="2">
        <v>14</v>
      </c>
      <c r="B21" s="2" t="s">
        <v>38</v>
      </c>
      <c r="C21" s="4" t="s">
        <v>30</v>
      </c>
      <c r="D21" s="4" t="s">
        <v>31</v>
      </c>
      <c r="E21" s="4" t="s">
        <v>32</v>
      </c>
      <c r="F21" s="4" t="s">
        <v>51</v>
      </c>
      <c r="G21" s="2" t="s">
        <v>34</v>
      </c>
      <c r="H21" s="4" t="s">
        <v>35</v>
      </c>
      <c r="I21" s="5" t="s">
        <v>36</v>
      </c>
      <c r="J21" s="4" t="s">
        <v>37</v>
      </c>
      <c r="K21" s="4"/>
      <c r="L21" s="6">
        <v>459891</v>
      </c>
      <c r="M21" s="6">
        <v>459891</v>
      </c>
    </row>
    <row r="22" spans="1:13" ht="27.6" x14ac:dyDescent="0.3">
      <c r="A22" s="4">
        <v>15</v>
      </c>
      <c r="B22" s="2" t="s">
        <v>38</v>
      </c>
      <c r="C22" s="4" t="s">
        <v>30</v>
      </c>
      <c r="D22" s="4" t="s">
        <v>31</v>
      </c>
      <c r="E22" s="4" t="s">
        <v>32</v>
      </c>
      <c r="F22" s="4" t="s">
        <v>52</v>
      </c>
      <c r="G22" s="2" t="s">
        <v>34</v>
      </c>
      <c r="H22" s="4" t="s">
        <v>35</v>
      </c>
      <c r="I22" s="5" t="s">
        <v>36</v>
      </c>
      <c r="J22" s="4" t="s">
        <v>37</v>
      </c>
      <c r="K22" s="4"/>
      <c r="L22" s="6">
        <v>574218</v>
      </c>
      <c r="M22" s="6">
        <v>574218</v>
      </c>
    </row>
    <row r="23" spans="1:13" ht="27.6" x14ac:dyDescent="0.3">
      <c r="A23" s="2">
        <v>16</v>
      </c>
      <c r="B23" s="2" t="s">
        <v>38</v>
      </c>
      <c r="C23" s="4" t="s">
        <v>30</v>
      </c>
      <c r="D23" s="4" t="s">
        <v>31</v>
      </c>
      <c r="E23" s="4" t="s">
        <v>32</v>
      </c>
      <c r="F23" s="4" t="s">
        <v>53</v>
      </c>
      <c r="G23" s="2" t="s">
        <v>34</v>
      </c>
      <c r="H23" s="4" t="s">
        <v>35</v>
      </c>
      <c r="I23" s="5" t="s">
        <v>36</v>
      </c>
      <c r="J23" s="4" t="s">
        <v>37</v>
      </c>
      <c r="K23" s="4"/>
      <c r="L23" s="6">
        <v>752418</v>
      </c>
      <c r="M23" s="6">
        <v>752418</v>
      </c>
    </row>
    <row r="24" spans="1:13" ht="27.6" x14ac:dyDescent="0.3">
      <c r="A24" s="4">
        <v>17</v>
      </c>
      <c r="B24" s="2" t="s">
        <v>38</v>
      </c>
      <c r="C24" s="4" t="s">
        <v>30</v>
      </c>
      <c r="D24" s="4" t="s">
        <v>31</v>
      </c>
      <c r="E24" s="4" t="s">
        <v>32</v>
      </c>
      <c r="F24" s="4" t="s">
        <v>54</v>
      </c>
      <c r="G24" s="2" t="s">
        <v>34</v>
      </c>
      <c r="H24" s="4" t="s">
        <v>35</v>
      </c>
      <c r="I24" s="5" t="s">
        <v>36</v>
      </c>
      <c r="J24" s="4" t="s">
        <v>37</v>
      </c>
      <c r="K24" s="4"/>
      <c r="L24" s="6">
        <v>943755</v>
      </c>
      <c r="M24" s="6">
        <v>943755</v>
      </c>
    </row>
    <row r="25" spans="1:13" ht="27.6" x14ac:dyDescent="0.3">
      <c r="A25" s="2">
        <v>18</v>
      </c>
      <c r="B25" s="2" t="s">
        <v>38</v>
      </c>
      <c r="C25" s="4" t="s">
        <v>30</v>
      </c>
      <c r="D25" s="4" t="s">
        <v>31</v>
      </c>
      <c r="E25" s="4" t="s">
        <v>32</v>
      </c>
      <c r="F25" s="4" t="s">
        <v>55</v>
      </c>
      <c r="G25" s="2" t="s">
        <v>34</v>
      </c>
      <c r="H25" s="4" t="s">
        <v>35</v>
      </c>
      <c r="I25" s="5" t="s">
        <v>36</v>
      </c>
      <c r="J25" s="4" t="s">
        <v>37</v>
      </c>
      <c r="K25" s="4"/>
      <c r="L25" s="6">
        <v>1203755</v>
      </c>
      <c r="M25" s="6">
        <v>1203755</v>
      </c>
    </row>
    <row r="26" spans="1:13" ht="41.4" x14ac:dyDescent="0.3">
      <c r="A26" s="4">
        <v>19</v>
      </c>
      <c r="B26" s="2" t="s">
        <v>38</v>
      </c>
      <c r="C26" s="4" t="s">
        <v>56</v>
      </c>
      <c r="D26" s="4" t="s">
        <v>31</v>
      </c>
      <c r="E26" s="4" t="s">
        <v>57</v>
      </c>
      <c r="F26" s="4" t="s">
        <v>58</v>
      </c>
      <c r="G26" s="2" t="s">
        <v>34</v>
      </c>
      <c r="H26" s="4" t="s">
        <v>35</v>
      </c>
      <c r="I26" s="5" t="s">
        <v>36</v>
      </c>
      <c r="J26" s="4" t="s">
        <v>37</v>
      </c>
      <c r="K26" s="4"/>
      <c r="L26" s="6">
        <v>17718</v>
      </c>
      <c r="M26" s="6">
        <v>17718</v>
      </c>
    </row>
    <row r="27" spans="1:13" ht="41.4" x14ac:dyDescent="0.3">
      <c r="A27" s="2">
        <v>20</v>
      </c>
      <c r="B27" s="2" t="s">
        <v>38</v>
      </c>
      <c r="C27" s="4" t="s">
        <v>56</v>
      </c>
      <c r="D27" s="4" t="s">
        <v>31</v>
      </c>
      <c r="E27" s="4" t="s">
        <v>57</v>
      </c>
      <c r="F27" s="4" t="s">
        <v>59</v>
      </c>
      <c r="G27" s="2" t="s">
        <v>34</v>
      </c>
      <c r="H27" s="4" t="s">
        <v>35</v>
      </c>
      <c r="I27" s="5" t="s">
        <v>36</v>
      </c>
      <c r="J27" s="4" t="s">
        <v>37</v>
      </c>
      <c r="K27" s="4"/>
      <c r="L27" s="6">
        <v>25973</v>
      </c>
      <c r="M27" s="6">
        <v>25973</v>
      </c>
    </row>
    <row r="28" spans="1:13" ht="41.4" x14ac:dyDescent="0.3">
      <c r="A28" s="4">
        <v>21</v>
      </c>
      <c r="B28" s="2" t="s">
        <v>38</v>
      </c>
      <c r="C28" s="4" t="s">
        <v>56</v>
      </c>
      <c r="D28" s="4" t="s">
        <v>31</v>
      </c>
      <c r="E28" s="4" t="s">
        <v>57</v>
      </c>
      <c r="F28" s="4" t="s">
        <v>60</v>
      </c>
      <c r="G28" s="2" t="s">
        <v>34</v>
      </c>
      <c r="H28" s="4" t="s">
        <v>35</v>
      </c>
      <c r="I28" s="5" t="s">
        <v>36</v>
      </c>
      <c r="J28" s="4" t="s">
        <v>37</v>
      </c>
      <c r="K28" s="4"/>
      <c r="L28" s="6">
        <v>37609</v>
      </c>
      <c r="M28" s="6">
        <v>37609</v>
      </c>
    </row>
    <row r="29" spans="1:13" ht="41.4" x14ac:dyDescent="0.3">
      <c r="A29" s="2">
        <v>22</v>
      </c>
      <c r="B29" s="2" t="s">
        <v>38</v>
      </c>
      <c r="C29" s="4" t="s">
        <v>56</v>
      </c>
      <c r="D29" s="4" t="s">
        <v>31</v>
      </c>
      <c r="E29" s="4" t="s">
        <v>57</v>
      </c>
      <c r="F29" s="4" t="s">
        <v>61</v>
      </c>
      <c r="G29" s="2" t="s">
        <v>34</v>
      </c>
      <c r="H29" s="4" t="s">
        <v>35</v>
      </c>
      <c r="I29" s="5" t="s">
        <v>36</v>
      </c>
      <c r="J29" s="4" t="s">
        <v>37</v>
      </c>
      <c r="K29" s="4"/>
      <c r="L29" s="6">
        <v>51936</v>
      </c>
      <c r="M29" s="6">
        <v>51936</v>
      </c>
    </row>
    <row r="30" spans="1:13" ht="41.4" x14ac:dyDescent="0.3">
      <c r="A30" s="4">
        <v>23</v>
      </c>
      <c r="B30" s="2" t="s">
        <v>38</v>
      </c>
      <c r="C30" s="4" t="s">
        <v>62</v>
      </c>
      <c r="D30" s="4" t="s">
        <v>31</v>
      </c>
      <c r="E30" s="4" t="s">
        <v>57</v>
      </c>
      <c r="F30" s="4" t="s">
        <v>63</v>
      </c>
      <c r="G30" s="2" t="s">
        <v>34</v>
      </c>
      <c r="H30" s="4" t="s">
        <v>35</v>
      </c>
      <c r="I30" s="5" t="s">
        <v>36</v>
      </c>
      <c r="J30" s="4" t="s">
        <v>37</v>
      </c>
      <c r="K30" s="4"/>
      <c r="L30" s="6">
        <v>23382</v>
      </c>
      <c r="M30" s="6">
        <v>23382</v>
      </c>
    </row>
    <row r="31" spans="1:13" ht="41.4" x14ac:dyDescent="0.3">
      <c r="A31" s="2">
        <v>24</v>
      </c>
      <c r="B31" s="2" t="s">
        <v>38</v>
      </c>
      <c r="C31" s="4" t="s">
        <v>62</v>
      </c>
      <c r="D31" s="4" t="s">
        <v>31</v>
      </c>
      <c r="E31" s="4" t="s">
        <v>57</v>
      </c>
      <c r="F31" s="4" t="s">
        <v>64</v>
      </c>
      <c r="G31" s="2" t="s">
        <v>34</v>
      </c>
      <c r="H31" s="4" t="s">
        <v>35</v>
      </c>
      <c r="I31" s="5" t="s">
        <v>36</v>
      </c>
      <c r="J31" s="4" t="s">
        <v>37</v>
      </c>
      <c r="K31" s="4"/>
      <c r="L31" s="6">
        <v>34627</v>
      </c>
      <c r="M31" s="6">
        <v>34627</v>
      </c>
    </row>
    <row r="32" spans="1:13" ht="41.4" x14ac:dyDescent="0.3">
      <c r="A32" s="4">
        <v>25</v>
      </c>
      <c r="B32" s="2" t="s">
        <v>38</v>
      </c>
      <c r="C32" s="4" t="s">
        <v>62</v>
      </c>
      <c r="D32" s="4" t="s">
        <v>31</v>
      </c>
      <c r="E32" s="4" t="s">
        <v>57</v>
      </c>
      <c r="F32" s="4" t="s">
        <v>65</v>
      </c>
      <c r="G32" s="2" t="s">
        <v>34</v>
      </c>
      <c r="H32" s="4" t="s">
        <v>35</v>
      </c>
      <c r="I32" s="5" t="s">
        <v>36</v>
      </c>
      <c r="J32" s="4" t="s">
        <v>37</v>
      </c>
      <c r="K32" s="4"/>
      <c r="L32" s="6">
        <v>50745</v>
      </c>
      <c r="M32" s="6">
        <v>50745</v>
      </c>
    </row>
    <row r="33" spans="1:13" ht="41.4" x14ac:dyDescent="0.3">
      <c r="A33" s="2">
        <v>26</v>
      </c>
      <c r="B33" s="2" t="s">
        <v>38</v>
      </c>
      <c r="C33" s="4" t="s">
        <v>62</v>
      </c>
      <c r="D33" s="4" t="s">
        <v>31</v>
      </c>
      <c r="E33" s="4" t="s">
        <v>57</v>
      </c>
      <c r="F33" s="4" t="s">
        <v>66</v>
      </c>
      <c r="G33" s="2" t="s">
        <v>34</v>
      </c>
      <c r="H33" s="4" t="s">
        <v>35</v>
      </c>
      <c r="I33" s="5" t="s">
        <v>36</v>
      </c>
      <c r="J33" s="4" t="s">
        <v>37</v>
      </c>
      <c r="K33" s="4"/>
      <c r="L33" s="6">
        <v>72236</v>
      </c>
      <c r="M33" s="6">
        <v>72236</v>
      </c>
    </row>
    <row r="34" spans="1:13" ht="55.2" x14ac:dyDescent="0.3">
      <c r="A34" s="4">
        <v>27</v>
      </c>
      <c r="B34" s="2" t="s">
        <v>38</v>
      </c>
      <c r="C34" s="4" t="s">
        <v>67</v>
      </c>
      <c r="D34" s="4" t="s">
        <v>31</v>
      </c>
      <c r="E34" s="4" t="s">
        <v>68</v>
      </c>
      <c r="F34" s="4" t="s">
        <v>69</v>
      </c>
      <c r="G34" s="2" t="s">
        <v>34</v>
      </c>
      <c r="H34" s="4" t="s">
        <v>35</v>
      </c>
      <c r="I34" s="5" t="s">
        <v>36</v>
      </c>
      <c r="J34" s="4" t="s">
        <v>37</v>
      </c>
      <c r="K34" s="4"/>
      <c r="L34" s="6">
        <v>57809</v>
      </c>
      <c r="M34" s="6">
        <v>57809</v>
      </c>
    </row>
    <row r="35" spans="1:13" ht="55.2" x14ac:dyDescent="0.3">
      <c r="A35" s="2">
        <v>28</v>
      </c>
      <c r="B35" s="2" t="s">
        <v>38</v>
      </c>
      <c r="C35" s="4" t="s">
        <v>67</v>
      </c>
      <c r="D35" s="4" t="s">
        <v>31</v>
      </c>
      <c r="E35" s="4" t="s">
        <v>68</v>
      </c>
      <c r="F35" s="4" t="s">
        <v>70</v>
      </c>
      <c r="G35" s="2" t="s">
        <v>34</v>
      </c>
      <c r="H35" s="4" t="s">
        <v>35</v>
      </c>
      <c r="I35" s="5" t="s">
        <v>36</v>
      </c>
      <c r="J35" s="4" t="s">
        <v>37</v>
      </c>
      <c r="K35" s="4"/>
      <c r="L35" s="6">
        <v>74527</v>
      </c>
      <c r="M35" s="6">
        <v>74527</v>
      </c>
    </row>
    <row r="36" spans="1:13" ht="55.2" x14ac:dyDescent="0.3">
      <c r="A36" s="4">
        <v>29</v>
      </c>
      <c r="B36" s="2" t="s">
        <v>38</v>
      </c>
      <c r="C36" s="4" t="s">
        <v>67</v>
      </c>
      <c r="D36" s="4" t="s">
        <v>31</v>
      </c>
      <c r="E36" s="4" t="s">
        <v>68</v>
      </c>
      <c r="F36" s="4" t="s">
        <v>71</v>
      </c>
      <c r="G36" s="2" t="s">
        <v>34</v>
      </c>
      <c r="H36" s="4" t="s">
        <v>35</v>
      </c>
      <c r="I36" s="5" t="s">
        <v>36</v>
      </c>
      <c r="J36" s="4" t="s">
        <v>37</v>
      </c>
      <c r="K36" s="4"/>
      <c r="L36" s="6">
        <v>102582</v>
      </c>
      <c r="M36" s="6">
        <v>102582</v>
      </c>
    </row>
    <row r="37" spans="1:13" ht="55.2" x14ac:dyDescent="0.3">
      <c r="A37" s="2">
        <v>30</v>
      </c>
      <c r="B37" s="2" t="s">
        <v>38</v>
      </c>
      <c r="C37" s="4" t="s">
        <v>67</v>
      </c>
      <c r="D37" s="4" t="s">
        <v>31</v>
      </c>
      <c r="E37" s="4" t="s">
        <v>68</v>
      </c>
      <c r="F37" s="4" t="s">
        <v>72</v>
      </c>
      <c r="G37" s="2" t="s">
        <v>34</v>
      </c>
      <c r="H37" s="4" t="s">
        <v>35</v>
      </c>
      <c r="I37" s="5" t="s">
        <v>36</v>
      </c>
      <c r="J37" s="4" t="s">
        <v>37</v>
      </c>
      <c r="K37" s="4"/>
      <c r="L37" s="6">
        <v>144973</v>
      </c>
      <c r="M37" s="6">
        <v>144973</v>
      </c>
    </row>
    <row r="38" spans="1:13" ht="55.2" x14ac:dyDescent="0.3">
      <c r="A38" s="4">
        <v>31</v>
      </c>
      <c r="B38" s="2" t="s">
        <v>38</v>
      </c>
      <c r="C38" s="4" t="s">
        <v>67</v>
      </c>
      <c r="D38" s="4" t="s">
        <v>31</v>
      </c>
      <c r="E38" s="4" t="s">
        <v>68</v>
      </c>
      <c r="F38" s="4" t="s">
        <v>73</v>
      </c>
      <c r="G38" s="2" t="s">
        <v>34</v>
      </c>
      <c r="H38" s="4" t="s">
        <v>35</v>
      </c>
      <c r="I38" s="5" t="s">
        <v>36</v>
      </c>
      <c r="J38" s="4" t="s">
        <v>37</v>
      </c>
      <c r="K38" s="4"/>
      <c r="L38" s="6">
        <v>212236</v>
      </c>
      <c r="M38" s="6">
        <v>212236</v>
      </c>
    </row>
    <row r="39" spans="1:13" ht="55.2" x14ac:dyDescent="0.3">
      <c r="A39" s="2">
        <v>32</v>
      </c>
      <c r="B39" s="2" t="s">
        <v>38</v>
      </c>
      <c r="C39" s="4" t="s">
        <v>67</v>
      </c>
      <c r="D39" s="4" t="s">
        <v>31</v>
      </c>
      <c r="E39" s="4" t="s">
        <v>68</v>
      </c>
      <c r="F39" s="4" t="s">
        <v>74</v>
      </c>
      <c r="G39" s="2" t="s">
        <v>34</v>
      </c>
      <c r="H39" s="4" t="s">
        <v>35</v>
      </c>
      <c r="I39" s="5" t="s">
        <v>36</v>
      </c>
      <c r="J39" s="4" t="s">
        <v>37</v>
      </c>
      <c r="K39" s="4"/>
      <c r="L39" s="6">
        <v>279591</v>
      </c>
      <c r="M39" s="6">
        <v>279591</v>
      </c>
    </row>
    <row r="40" spans="1:13" ht="55.2" x14ac:dyDescent="0.3">
      <c r="A40" s="4">
        <v>33</v>
      </c>
      <c r="B40" s="2" t="s">
        <v>38</v>
      </c>
      <c r="C40" s="4" t="s">
        <v>67</v>
      </c>
      <c r="D40" s="4" t="s">
        <v>31</v>
      </c>
      <c r="E40" s="4" t="s">
        <v>68</v>
      </c>
      <c r="F40" s="4" t="s">
        <v>75</v>
      </c>
      <c r="G40" s="2" t="s">
        <v>34</v>
      </c>
      <c r="H40" s="4" t="s">
        <v>35</v>
      </c>
      <c r="I40" s="5" t="s">
        <v>36</v>
      </c>
      <c r="J40" s="4" t="s">
        <v>37</v>
      </c>
      <c r="K40" s="4"/>
      <c r="L40" s="6">
        <v>364473</v>
      </c>
      <c r="M40" s="6">
        <v>364473</v>
      </c>
    </row>
    <row r="41" spans="1:13" ht="55.2" x14ac:dyDescent="0.3">
      <c r="A41" s="2">
        <v>34</v>
      </c>
      <c r="B41" s="2" t="s">
        <v>38</v>
      </c>
      <c r="C41" s="4" t="s">
        <v>67</v>
      </c>
      <c r="D41" s="4" t="s">
        <v>31</v>
      </c>
      <c r="E41" s="4" t="s">
        <v>68</v>
      </c>
      <c r="F41" s="4" t="s">
        <v>76</v>
      </c>
      <c r="G41" s="2" t="s">
        <v>34</v>
      </c>
      <c r="H41" s="4" t="s">
        <v>35</v>
      </c>
      <c r="I41" s="5" t="s">
        <v>36</v>
      </c>
      <c r="J41" s="4" t="s">
        <v>37</v>
      </c>
      <c r="K41" s="4"/>
      <c r="L41" s="6">
        <v>503864</v>
      </c>
      <c r="M41" s="6">
        <v>503864</v>
      </c>
    </row>
    <row r="42" spans="1:13" ht="55.2" x14ac:dyDescent="0.3">
      <c r="A42" s="4">
        <v>35</v>
      </c>
      <c r="B42" s="2" t="s">
        <v>38</v>
      </c>
      <c r="C42" s="4" t="s">
        <v>67</v>
      </c>
      <c r="D42" s="4" t="s">
        <v>31</v>
      </c>
      <c r="E42" s="4" t="s">
        <v>68</v>
      </c>
      <c r="F42" s="4" t="s">
        <v>77</v>
      </c>
      <c r="G42" s="2" t="s">
        <v>34</v>
      </c>
      <c r="H42" s="4" t="s">
        <v>35</v>
      </c>
      <c r="I42" s="5" t="s">
        <v>36</v>
      </c>
      <c r="J42" s="4" t="s">
        <v>37</v>
      </c>
      <c r="K42" s="4"/>
      <c r="L42" s="6">
        <v>682373</v>
      </c>
      <c r="M42" s="6">
        <v>682373</v>
      </c>
    </row>
    <row r="43" spans="1:13" ht="55.2" x14ac:dyDescent="0.3">
      <c r="A43" s="2">
        <v>36</v>
      </c>
      <c r="B43" s="2" t="s">
        <v>38</v>
      </c>
      <c r="C43" s="4" t="s">
        <v>67</v>
      </c>
      <c r="D43" s="4" t="s">
        <v>31</v>
      </c>
      <c r="E43" s="4" t="s">
        <v>68</v>
      </c>
      <c r="F43" s="4" t="s">
        <v>78</v>
      </c>
      <c r="G43" s="2" t="s">
        <v>34</v>
      </c>
      <c r="H43" s="4" t="s">
        <v>35</v>
      </c>
      <c r="I43" s="5" t="s">
        <v>36</v>
      </c>
      <c r="J43" s="4" t="s">
        <v>37</v>
      </c>
      <c r="K43" s="4"/>
      <c r="L43" s="6">
        <v>910918</v>
      </c>
      <c r="M43" s="6">
        <v>910918</v>
      </c>
    </row>
    <row r="44" spans="1:13" ht="55.2" x14ac:dyDescent="0.3">
      <c r="A44" s="4">
        <v>37</v>
      </c>
      <c r="B44" s="2" t="s">
        <v>38</v>
      </c>
      <c r="C44" s="4" t="s">
        <v>67</v>
      </c>
      <c r="D44" s="4" t="s">
        <v>31</v>
      </c>
      <c r="E44" s="4" t="s">
        <v>68</v>
      </c>
      <c r="F44" s="4" t="s">
        <v>79</v>
      </c>
      <c r="G44" s="2" t="s">
        <v>34</v>
      </c>
      <c r="H44" s="4" t="s">
        <v>35</v>
      </c>
      <c r="I44" s="5" t="s">
        <v>36</v>
      </c>
      <c r="J44" s="4" t="s">
        <v>37</v>
      </c>
      <c r="K44" s="4"/>
      <c r="L44" s="6">
        <v>1077782</v>
      </c>
      <c r="M44" s="6">
        <v>1077782</v>
      </c>
    </row>
    <row r="45" spans="1:13" ht="55.2" x14ac:dyDescent="0.3">
      <c r="A45" s="2">
        <v>38</v>
      </c>
      <c r="B45" s="2" t="s">
        <v>38</v>
      </c>
      <c r="C45" s="4" t="s">
        <v>67</v>
      </c>
      <c r="D45" s="4" t="s">
        <v>31</v>
      </c>
      <c r="E45" s="4" t="s">
        <v>68</v>
      </c>
      <c r="F45" s="4" t="s">
        <v>80</v>
      </c>
      <c r="G45" s="2" t="s">
        <v>34</v>
      </c>
      <c r="H45" s="4" t="s">
        <v>35</v>
      </c>
      <c r="I45" s="5" t="s">
        <v>36</v>
      </c>
      <c r="J45" s="4" t="s">
        <v>37</v>
      </c>
      <c r="K45" s="4"/>
      <c r="L45" s="6">
        <v>1332400</v>
      </c>
      <c r="M45" s="6">
        <v>1332400</v>
      </c>
    </row>
    <row r="46" spans="1:13" ht="55.2" x14ac:dyDescent="0.3">
      <c r="A46" s="4">
        <v>39</v>
      </c>
      <c r="B46" s="2" t="s">
        <v>38</v>
      </c>
      <c r="C46" s="4" t="s">
        <v>67</v>
      </c>
      <c r="D46" s="4" t="s">
        <v>31</v>
      </c>
      <c r="E46" s="4" t="s">
        <v>68</v>
      </c>
      <c r="F46" s="4" t="s">
        <v>81</v>
      </c>
      <c r="G46" s="2" t="s">
        <v>34</v>
      </c>
      <c r="H46" s="4" t="s">
        <v>35</v>
      </c>
      <c r="I46" s="5" t="s">
        <v>36</v>
      </c>
      <c r="J46" s="4" t="s">
        <v>37</v>
      </c>
      <c r="K46" s="4"/>
      <c r="L46" s="6">
        <v>1722845</v>
      </c>
      <c r="M46" s="6">
        <v>1722845</v>
      </c>
    </row>
    <row r="47" spans="1:13" ht="55.2" x14ac:dyDescent="0.3">
      <c r="A47" s="2">
        <v>40</v>
      </c>
      <c r="B47" s="2" t="s">
        <v>38</v>
      </c>
      <c r="C47" s="4" t="s">
        <v>82</v>
      </c>
      <c r="D47" s="4" t="s">
        <v>31</v>
      </c>
      <c r="E47" s="4" t="s">
        <v>68</v>
      </c>
      <c r="F47" s="4" t="s">
        <v>83</v>
      </c>
      <c r="G47" s="2" t="s">
        <v>34</v>
      </c>
      <c r="H47" s="4" t="s">
        <v>35</v>
      </c>
      <c r="I47" s="5" t="s">
        <v>36</v>
      </c>
      <c r="J47" s="4" t="s">
        <v>37</v>
      </c>
      <c r="K47" s="4"/>
      <c r="L47" s="6">
        <v>89745</v>
      </c>
      <c r="M47" s="6">
        <v>89745</v>
      </c>
    </row>
    <row r="48" spans="1:13" ht="55.2" x14ac:dyDescent="0.3">
      <c r="A48" s="4">
        <v>41</v>
      </c>
      <c r="B48" s="2" t="s">
        <v>38</v>
      </c>
      <c r="C48" s="4" t="s">
        <v>82</v>
      </c>
      <c r="D48" s="4" t="s">
        <v>31</v>
      </c>
      <c r="E48" s="4" t="s">
        <v>68</v>
      </c>
      <c r="F48" s="4" t="s">
        <v>84</v>
      </c>
      <c r="G48" s="2" t="s">
        <v>34</v>
      </c>
      <c r="H48" s="4" t="s">
        <v>35</v>
      </c>
      <c r="I48" s="5" t="s">
        <v>36</v>
      </c>
      <c r="J48" s="4" t="s">
        <v>37</v>
      </c>
      <c r="K48" s="4"/>
      <c r="L48" s="6">
        <v>115218</v>
      </c>
      <c r="M48" s="6">
        <v>115218</v>
      </c>
    </row>
    <row r="49" spans="1:13" ht="55.2" x14ac:dyDescent="0.3">
      <c r="A49" s="2">
        <v>42</v>
      </c>
      <c r="B49" s="2" t="s">
        <v>38</v>
      </c>
      <c r="C49" s="4" t="s">
        <v>82</v>
      </c>
      <c r="D49" s="4" t="s">
        <v>31</v>
      </c>
      <c r="E49" s="4" t="s">
        <v>68</v>
      </c>
      <c r="F49" s="4" t="s">
        <v>85</v>
      </c>
      <c r="G49" s="2" t="s">
        <v>34</v>
      </c>
      <c r="H49" s="4" t="s">
        <v>35</v>
      </c>
      <c r="I49" s="5" t="s">
        <v>36</v>
      </c>
      <c r="J49" s="4" t="s">
        <v>37</v>
      </c>
      <c r="K49" s="4"/>
      <c r="L49" s="6">
        <v>173927</v>
      </c>
      <c r="M49" s="6">
        <v>173927</v>
      </c>
    </row>
    <row r="50" spans="1:13" ht="55.2" x14ac:dyDescent="0.3">
      <c r="A50" s="4">
        <v>43</v>
      </c>
      <c r="B50" s="2" t="s">
        <v>38</v>
      </c>
      <c r="C50" s="4" t="s">
        <v>82</v>
      </c>
      <c r="D50" s="4" t="s">
        <v>31</v>
      </c>
      <c r="E50" s="4" t="s">
        <v>68</v>
      </c>
      <c r="F50" s="4" t="s">
        <v>86</v>
      </c>
      <c r="G50" s="2" t="s">
        <v>34</v>
      </c>
      <c r="H50" s="4" t="s">
        <v>35</v>
      </c>
      <c r="I50" s="5" t="s">
        <v>36</v>
      </c>
      <c r="J50" s="4" t="s">
        <v>37</v>
      </c>
      <c r="K50" s="4"/>
      <c r="L50" s="6">
        <v>252827</v>
      </c>
      <c r="M50" s="6">
        <v>252827</v>
      </c>
    </row>
    <row r="51" spans="1:13" ht="55.2" x14ac:dyDescent="0.3">
      <c r="A51" s="2">
        <v>44</v>
      </c>
      <c r="B51" s="2" t="s">
        <v>38</v>
      </c>
      <c r="C51" s="4" t="s">
        <v>82</v>
      </c>
      <c r="D51" s="4" t="s">
        <v>31</v>
      </c>
      <c r="E51" s="4" t="s">
        <v>68</v>
      </c>
      <c r="F51" s="4" t="s">
        <v>87</v>
      </c>
      <c r="G51" s="2" t="s">
        <v>34</v>
      </c>
      <c r="H51" s="4" t="s">
        <v>35</v>
      </c>
      <c r="I51" s="5" t="s">
        <v>36</v>
      </c>
      <c r="J51" s="4" t="s">
        <v>37</v>
      </c>
      <c r="K51" s="4"/>
      <c r="L51" s="6">
        <v>376709</v>
      </c>
      <c r="M51" s="6">
        <v>376709</v>
      </c>
    </row>
    <row r="52" spans="1:13" ht="55.2" x14ac:dyDescent="0.3">
      <c r="A52" s="4">
        <v>45</v>
      </c>
      <c r="B52" s="2" t="s">
        <v>38</v>
      </c>
      <c r="C52" s="4" t="s">
        <v>82</v>
      </c>
      <c r="D52" s="4" t="s">
        <v>31</v>
      </c>
      <c r="E52" s="4" t="s">
        <v>68</v>
      </c>
      <c r="F52" s="4" t="s">
        <v>88</v>
      </c>
      <c r="G52" s="2" t="s">
        <v>34</v>
      </c>
      <c r="H52" s="4" t="s">
        <v>35</v>
      </c>
      <c r="I52" s="5" t="s">
        <v>36</v>
      </c>
      <c r="J52" s="4" t="s">
        <v>37</v>
      </c>
      <c r="K52" s="4"/>
      <c r="L52" s="6">
        <v>505564</v>
      </c>
      <c r="M52" s="6">
        <v>505564</v>
      </c>
    </row>
    <row r="53" spans="1:13" ht="55.2" x14ac:dyDescent="0.3">
      <c r="A53" s="2">
        <v>46</v>
      </c>
      <c r="B53" s="2" t="s">
        <v>38</v>
      </c>
      <c r="C53" s="4" t="s">
        <v>82</v>
      </c>
      <c r="D53" s="4" t="s">
        <v>31</v>
      </c>
      <c r="E53" s="4" t="s">
        <v>68</v>
      </c>
      <c r="F53" s="4" t="s">
        <v>89</v>
      </c>
      <c r="G53" s="2" t="s">
        <v>34</v>
      </c>
      <c r="H53" s="4" t="s">
        <v>35</v>
      </c>
      <c r="I53" s="5" t="s">
        <v>36</v>
      </c>
      <c r="J53" s="4" t="s">
        <v>37</v>
      </c>
      <c r="K53" s="4"/>
      <c r="L53" s="6">
        <v>680482</v>
      </c>
      <c r="M53" s="6">
        <v>680482</v>
      </c>
    </row>
    <row r="54" spans="1:13" ht="55.2" x14ac:dyDescent="0.3">
      <c r="A54" s="4">
        <v>47</v>
      </c>
      <c r="B54" s="2" t="s">
        <v>38</v>
      </c>
      <c r="C54" s="4" t="s">
        <v>82</v>
      </c>
      <c r="D54" s="4" t="s">
        <v>31</v>
      </c>
      <c r="E54" s="4" t="s">
        <v>68</v>
      </c>
      <c r="F54" s="4" t="s">
        <v>90</v>
      </c>
      <c r="G54" s="2" t="s">
        <v>34</v>
      </c>
      <c r="H54" s="4" t="s">
        <v>35</v>
      </c>
      <c r="I54" s="5" t="s">
        <v>36</v>
      </c>
      <c r="J54" s="4" t="s">
        <v>37</v>
      </c>
      <c r="K54" s="4"/>
      <c r="L54" s="6">
        <v>953709</v>
      </c>
      <c r="M54" s="6">
        <v>953709</v>
      </c>
    </row>
    <row r="55" spans="1:13" ht="55.2" x14ac:dyDescent="0.3">
      <c r="A55" s="2">
        <v>48</v>
      </c>
      <c r="B55" s="2" t="s">
        <v>38</v>
      </c>
      <c r="C55" s="4" t="s">
        <v>82</v>
      </c>
      <c r="D55" s="4" t="s">
        <v>31</v>
      </c>
      <c r="E55" s="4" t="s">
        <v>68</v>
      </c>
      <c r="F55" s="4" t="s">
        <v>91</v>
      </c>
      <c r="G55" s="2" t="s">
        <v>34</v>
      </c>
      <c r="H55" s="4" t="s">
        <v>35</v>
      </c>
      <c r="I55" s="5" t="s">
        <v>36</v>
      </c>
      <c r="J55" s="4" t="s">
        <v>37</v>
      </c>
      <c r="K55" s="4"/>
      <c r="L55" s="6">
        <v>1334291</v>
      </c>
      <c r="M55" s="6">
        <v>1334291</v>
      </c>
    </row>
    <row r="56" spans="1:13" ht="55.2" x14ac:dyDescent="0.3">
      <c r="A56" s="4">
        <v>49</v>
      </c>
      <c r="B56" s="2" t="s">
        <v>38</v>
      </c>
      <c r="C56" s="4" t="s">
        <v>82</v>
      </c>
      <c r="D56" s="4" t="s">
        <v>31</v>
      </c>
      <c r="E56" s="4" t="s">
        <v>68</v>
      </c>
      <c r="F56" s="4" t="s">
        <v>92</v>
      </c>
      <c r="G56" s="2" t="s">
        <v>34</v>
      </c>
      <c r="H56" s="4" t="s">
        <v>35</v>
      </c>
      <c r="I56" s="5" t="s">
        <v>36</v>
      </c>
      <c r="J56" s="4" t="s">
        <v>37</v>
      </c>
      <c r="K56" s="4"/>
      <c r="L56" s="6">
        <v>1729109</v>
      </c>
      <c r="M56" s="6">
        <v>1729109</v>
      </c>
    </row>
    <row r="57" spans="1:13" ht="55.2" x14ac:dyDescent="0.3">
      <c r="A57" s="2">
        <v>50</v>
      </c>
      <c r="B57" s="2" t="s">
        <v>38</v>
      </c>
      <c r="C57" s="4" t="s">
        <v>82</v>
      </c>
      <c r="D57" s="4" t="s">
        <v>31</v>
      </c>
      <c r="E57" s="4" t="s">
        <v>68</v>
      </c>
      <c r="F57" s="4" t="s">
        <v>93</v>
      </c>
      <c r="G57" s="2" t="s">
        <v>34</v>
      </c>
      <c r="H57" s="4" t="s">
        <v>35</v>
      </c>
      <c r="I57" s="5" t="s">
        <v>36</v>
      </c>
      <c r="J57" s="4" t="s">
        <v>37</v>
      </c>
      <c r="K57" s="4"/>
      <c r="L57" s="6">
        <v>2058455</v>
      </c>
      <c r="M57" s="6">
        <v>2058455</v>
      </c>
    </row>
    <row r="58" spans="1:13" ht="55.2" x14ac:dyDescent="0.3">
      <c r="A58" s="4">
        <v>51</v>
      </c>
      <c r="B58" s="2" t="s">
        <v>38</v>
      </c>
      <c r="C58" s="4" t="s">
        <v>82</v>
      </c>
      <c r="D58" s="4" t="s">
        <v>31</v>
      </c>
      <c r="E58" s="4" t="s">
        <v>68</v>
      </c>
      <c r="F58" s="4" t="s">
        <v>94</v>
      </c>
      <c r="G58" s="2" t="s">
        <v>34</v>
      </c>
      <c r="H58" s="4" t="s">
        <v>35</v>
      </c>
      <c r="I58" s="5" t="s">
        <v>36</v>
      </c>
      <c r="J58" s="4" t="s">
        <v>37</v>
      </c>
      <c r="K58" s="4"/>
      <c r="L58" s="6">
        <v>2550082</v>
      </c>
      <c r="M58" s="6">
        <v>2550082</v>
      </c>
    </row>
    <row r="59" spans="1:13" ht="55.2" x14ac:dyDescent="0.3">
      <c r="A59" s="2">
        <v>52</v>
      </c>
      <c r="B59" s="2" t="s">
        <v>38</v>
      </c>
      <c r="C59" s="4" t="s">
        <v>82</v>
      </c>
      <c r="D59" s="4" t="s">
        <v>31</v>
      </c>
      <c r="E59" s="4" t="s">
        <v>68</v>
      </c>
      <c r="F59" s="4" t="s">
        <v>95</v>
      </c>
      <c r="G59" s="2" t="s">
        <v>34</v>
      </c>
      <c r="H59" s="4" t="s">
        <v>35</v>
      </c>
      <c r="I59" s="5" t="s">
        <v>36</v>
      </c>
      <c r="J59" s="4" t="s">
        <v>37</v>
      </c>
      <c r="K59" s="4"/>
      <c r="L59" s="6">
        <v>3324100</v>
      </c>
      <c r="M59" s="6">
        <v>3324100</v>
      </c>
    </row>
    <row r="60" spans="1:13" ht="55.2" x14ac:dyDescent="0.3">
      <c r="A60" s="4">
        <v>53</v>
      </c>
      <c r="B60" s="2" t="s">
        <v>38</v>
      </c>
      <c r="C60" s="4" t="s">
        <v>96</v>
      </c>
      <c r="D60" s="4" t="s">
        <v>31</v>
      </c>
      <c r="E60" s="4" t="s">
        <v>68</v>
      </c>
      <c r="F60" s="4" t="s">
        <v>97</v>
      </c>
      <c r="G60" s="2" t="s">
        <v>34</v>
      </c>
      <c r="H60" s="4" t="s">
        <v>35</v>
      </c>
      <c r="I60" s="5" t="s">
        <v>36</v>
      </c>
      <c r="J60" s="4" t="s">
        <v>37</v>
      </c>
      <c r="K60" s="4"/>
      <c r="L60" s="6">
        <v>84473</v>
      </c>
      <c r="M60" s="6">
        <v>84473</v>
      </c>
    </row>
    <row r="61" spans="1:13" ht="55.2" x14ac:dyDescent="0.3">
      <c r="A61" s="2">
        <v>54</v>
      </c>
      <c r="B61" s="2" t="s">
        <v>38</v>
      </c>
      <c r="C61" s="4" t="s">
        <v>96</v>
      </c>
      <c r="D61" s="4" t="s">
        <v>31</v>
      </c>
      <c r="E61" s="4" t="s">
        <v>68</v>
      </c>
      <c r="F61" s="4" t="s">
        <v>98</v>
      </c>
      <c r="G61" s="2" t="s">
        <v>34</v>
      </c>
      <c r="H61" s="4" t="s">
        <v>35</v>
      </c>
      <c r="I61" s="5" t="s">
        <v>36</v>
      </c>
      <c r="J61" s="4" t="s">
        <v>37</v>
      </c>
      <c r="K61" s="4"/>
      <c r="L61" s="6">
        <v>108355</v>
      </c>
      <c r="M61" s="6">
        <v>108355</v>
      </c>
    </row>
    <row r="62" spans="1:13" ht="55.2" x14ac:dyDescent="0.3">
      <c r="A62" s="4">
        <v>55</v>
      </c>
      <c r="B62" s="2" t="s">
        <v>38</v>
      </c>
      <c r="C62" s="4" t="s">
        <v>96</v>
      </c>
      <c r="D62" s="4" t="s">
        <v>31</v>
      </c>
      <c r="E62" s="4" t="s">
        <v>68</v>
      </c>
      <c r="F62" s="4" t="s">
        <v>99</v>
      </c>
      <c r="G62" s="2" t="s">
        <v>34</v>
      </c>
      <c r="H62" s="4" t="s">
        <v>35</v>
      </c>
      <c r="I62" s="5" t="s">
        <v>36</v>
      </c>
      <c r="J62" s="4" t="s">
        <v>37</v>
      </c>
      <c r="K62" s="4"/>
      <c r="L62" s="6">
        <v>159600</v>
      </c>
      <c r="M62" s="6">
        <v>159600</v>
      </c>
    </row>
    <row r="63" spans="1:13" ht="55.2" x14ac:dyDescent="0.3">
      <c r="A63" s="2">
        <v>56</v>
      </c>
      <c r="B63" s="2" t="s">
        <v>38</v>
      </c>
      <c r="C63" s="4" t="s">
        <v>96</v>
      </c>
      <c r="D63" s="4" t="s">
        <v>31</v>
      </c>
      <c r="E63" s="4" t="s">
        <v>68</v>
      </c>
      <c r="F63" s="4" t="s">
        <v>100</v>
      </c>
      <c r="G63" s="2" t="s">
        <v>34</v>
      </c>
      <c r="H63" s="4" t="s">
        <v>35</v>
      </c>
      <c r="I63" s="5" t="s">
        <v>36</v>
      </c>
      <c r="J63" s="4" t="s">
        <v>37</v>
      </c>
      <c r="K63" s="4"/>
      <c r="L63" s="6">
        <v>238500</v>
      </c>
      <c r="M63" s="6">
        <v>238500</v>
      </c>
    </row>
    <row r="64" spans="1:13" ht="55.2" x14ac:dyDescent="0.3">
      <c r="A64" s="4">
        <v>57</v>
      </c>
      <c r="B64" s="2" t="s">
        <v>38</v>
      </c>
      <c r="C64" s="4" t="s">
        <v>96</v>
      </c>
      <c r="D64" s="4" t="s">
        <v>31</v>
      </c>
      <c r="E64" s="4" t="s">
        <v>68</v>
      </c>
      <c r="F64" s="4" t="s">
        <v>101</v>
      </c>
      <c r="G64" s="2" t="s">
        <v>34</v>
      </c>
      <c r="H64" s="4" t="s">
        <v>35</v>
      </c>
      <c r="I64" s="5" t="s">
        <v>36</v>
      </c>
      <c r="J64" s="4" t="s">
        <v>37</v>
      </c>
      <c r="K64" s="4"/>
      <c r="L64" s="6">
        <v>345264</v>
      </c>
      <c r="M64" s="6">
        <v>345264</v>
      </c>
    </row>
    <row r="65" spans="1:13" ht="55.2" x14ac:dyDescent="0.3">
      <c r="A65" s="2">
        <v>58</v>
      </c>
      <c r="B65" s="2" t="s">
        <v>38</v>
      </c>
      <c r="C65" s="4" t="s">
        <v>96</v>
      </c>
      <c r="D65" s="4" t="s">
        <v>31</v>
      </c>
      <c r="E65" s="4" t="s">
        <v>68</v>
      </c>
      <c r="F65" s="4" t="s">
        <v>102</v>
      </c>
      <c r="G65" s="2" t="s">
        <v>34</v>
      </c>
      <c r="H65" s="4" t="s">
        <v>35</v>
      </c>
      <c r="I65" s="5" t="s">
        <v>36</v>
      </c>
      <c r="J65" s="4" t="s">
        <v>37</v>
      </c>
      <c r="K65" s="4"/>
      <c r="L65" s="6">
        <v>442082</v>
      </c>
      <c r="M65" s="6">
        <v>442082</v>
      </c>
    </row>
    <row r="66" spans="1:13" ht="55.2" x14ac:dyDescent="0.3">
      <c r="A66" s="4">
        <v>59</v>
      </c>
      <c r="B66" s="2" t="s">
        <v>38</v>
      </c>
      <c r="C66" s="4" t="s">
        <v>96</v>
      </c>
      <c r="D66" s="4" t="s">
        <v>31</v>
      </c>
      <c r="E66" s="4" t="s">
        <v>68</v>
      </c>
      <c r="F66" s="4" t="s">
        <v>103</v>
      </c>
      <c r="G66" s="2" t="s">
        <v>34</v>
      </c>
      <c r="H66" s="4" t="s">
        <v>35</v>
      </c>
      <c r="I66" s="5" t="s">
        <v>36</v>
      </c>
      <c r="J66" s="4" t="s">
        <v>37</v>
      </c>
      <c r="K66" s="4"/>
      <c r="L66" s="6">
        <v>473118</v>
      </c>
      <c r="M66" s="6">
        <v>473118</v>
      </c>
    </row>
    <row r="67" spans="1:13" ht="55.2" x14ac:dyDescent="0.3">
      <c r="A67" s="2">
        <v>60</v>
      </c>
      <c r="B67" s="2" t="s">
        <v>38</v>
      </c>
      <c r="C67" s="4" t="s">
        <v>96</v>
      </c>
      <c r="D67" s="4" t="s">
        <v>31</v>
      </c>
      <c r="E67" s="4" t="s">
        <v>68</v>
      </c>
      <c r="F67" s="4" t="s">
        <v>104</v>
      </c>
      <c r="G67" s="2" t="s">
        <v>34</v>
      </c>
      <c r="H67" s="4" t="s">
        <v>35</v>
      </c>
      <c r="I67" s="5" t="s">
        <v>36</v>
      </c>
      <c r="J67" s="4" t="s">
        <v>37</v>
      </c>
      <c r="K67" s="4"/>
      <c r="L67" s="6">
        <v>605955</v>
      </c>
      <c r="M67" s="6">
        <v>605955</v>
      </c>
    </row>
    <row r="68" spans="1:13" ht="55.2" x14ac:dyDescent="0.3">
      <c r="A68" s="4">
        <v>61</v>
      </c>
      <c r="B68" s="2" t="s">
        <v>38</v>
      </c>
      <c r="C68" s="4" t="s">
        <v>96</v>
      </c>
      <c r="D68" s="4" t="s">
        <v>31</v>
      </c>
      <c r="E68" s="4" t="s">
        <v>68</v>
      </c>
      <c r="F68" s="4" t="s">
        <v>105</v>
      </c>
      <c r="G68" s="2" t="s">
        <v>34</v>
      </c>
      <c r="H68" s="4" t="s">
        <v>35</v>
      </c>
      <c r="I68" s="5" t="s">
        <v>36</v>
      </c>
      <c r="J68" s="4" t="s">
        <v>37</v>
      </c>
      <c r="K68" s="4"/>
      <c r="L68" s="6">
        <v>638491</v>
      </c>
      <c r="M68" s="6">
        <v>638491</v>
      </c>
    </row>
    <row r="69" spans="1:13" ht="55.2" x14ac:dyDescent="0.3">
      <c r="A69" s="2">
        <v>62</v>
      </c>
      <c r="B69" s="2" t="s">
        <v>38</v>
      </c>
      <c r="C69" s="4" t="s">
        <v>96</v>
      </c>
      <c r="D69" s="4" t="s">
        <v>31</v>
      </c>
      <c r="E69" s="4" t="s">
        <v>68</v>
      </c>
      <c r="F69" s="4" t="s">
        <v>106</v>
      </c>
      <c r="G69" s="2" t="s">
        <v>34</v>
      </c>
      <c r="H69" s="4" t="s">
        <v>35</v>
      </c>
      <c r="I69" s="5" t="s">
        <v>36</v>
      </c>
      <c r="J69" s="4" t="s">
        <v>37</v>
      </c>
      <c r="K69" s="4"/>
      <c r="L69" s="6">
        <v>843864</v>
      </c>
      <c r="M69" s="6">
        <v>843864</v>
      </c>
    </row>
    <row r="70" spans="1:13" ht="55.2" x14ac:dyDescent="0.3">
      <c r="A70" s="4">
        <v>63</v>
      </c>
      <c r="B70" s="2" t="s">
        <v>38</v>
      </c>
      <c r="C70" s="4" t="s">
        <v>96</v>
      </c>
      <c r="D70" s="4" t="s">
        <v>31</v>
      </c>
      <c r="E70" s="4" t="s">
        <v>68</v>
      </c>
      <c r="F70" s="4" t="s">
        <v>107</v>
      </c>
      <c r="G70" s="2" t="s">
        <v>34</v>
      </c>
      <c r="H70" s="4" t="s">
        <v>35</v>
      </c>
      <c r="I70" s="5" t="s">
        <v>36</v>
      </c>
      <c r="J70" s="4" t="s">
        <v>37</v>
      </c>
      <c r="K70" s="4"/>
      <c r="L70" s="6">
        <v>884455</v>
      </c>
      <c r="M70" s="6">
        <v>884455</v>
      </c>
    </row>
    <row r="71" spans="1:13" ht="55.2" x14ac:dyDescent="0.3">
      <c r="A71" s="2">
        <v>64</v>
      </c>
      <c r="B71" s="2" t="s">
        <v>38</v>
      </c>
      <c r="C71" s="4" t="s">
        <v>96</v>
      </c>
      <c r="D71" s="4" t="s">
        <v>31</v>
      </c>
      <c r="E71" s="4" t="s">
        <v>68</v>
      </c>
      <c r="F71" s="4" t="s">
        <v>108</v>
      </c>
      <c r="G71" s="2" t="s">
        <v>34</v>
      </c>
      <c r="H71" s="4" t="s">
        <v>35</v>
      </c>
      <c r="I71" s="5" t="s">
        <v>36</v>
      </c>
      <c r="J71" s="4" t="s">
        <v>37</v>
      </c>
      <c r="K71" s="4"/>
      <c r="L71" s="6">
        <v>1176982</v>
      </c>
      <c r="M71" s="6">
        <v>1176982</v>
      </c>
    </row>
    <row r="72" spans="1:13" ht="55.2" x14ac:dyDescent="0.3">
      <c r="A72" s="4">
        <v>65</v>
      </c>
      <c r="B72" s="2" t="s">
        <v>38</v>
      </c>
      <c r="C72" s="4" t="s">
        <v>96</v>
      </c>
      <c r="D72" s="4" t="s">
        <v>31</v>
      </c>
      <c r="E72" s="4" t="s">
        <v>68</v>
      </c>
      <c r="F72" s="4" t="s">
        <v>109</v>
      </c>
      <c r="G72" s="2" t="s">
        <v>34</v>
      </c>
      <c r="H72" s="4" t="s">
        <v>35</v>
      </c>
      <c r="I72" s="5" t="s">
        <v>36</v>
      </c>
      <c r="J72" s="4" t="s">
        <v>37</v>
      </c>
      <c r="K72" s="4"/>
      <c r="L72" s="6">
        <v>1246836</v>
      </c>
      <c r="M72" s="6">
        <v>1246836</v>
      </c>
    </row>
    <row r="73" spans="1:13" ht="55.2" x14ac:dyDescent="0.3">
      <c r="A73" s="2">
        <v>66</v>
      </c>
      <c r="B73" s="2" t="s">
        <v>38</v>
      </c>
      <c r="C73" s="4" t="s">
        <v>96</v>
      </c>
      <c r="D73" s="4" t="s">
        <v>31</v>
      </c>
      <c r="E73" s="4" t="s">
        <v>68</v>
      </c>
      <c r="F73" s="4" t="s">
        <v>110</v>
      </c>
      <c r="G73" s="2" t="s">
        <v>34</v>
      </c>
      <c r="H73" s="4" t="s">
        <v>35</v>
      </c>
      <c r="I73" s="5" t="s">
        <v>36</v>
      </c>
      <c r="J73" s="4" t="s">
        <v>37</v>
      </c>
      <c r="K73" s="4"/>
      <c r="L73" s="6">
        <v>1547027</v>
      </c>
      <c r="M73" s="6">
        <v>1547027</v>
      </c>
    </row>
    <row r="74" spans="1:13" ht="55.2" x14ac:dyDescent="0.3">
      <c r="A74" s="4">
        <v>67</v>
      </c>
      <c r="B74" s="2" t="s">
        <v>38</v>
      </c>
      <c r="C74" s="4" t="s">
        <v>96</v>
      </c>
      <c r="D74" s="4" t="s">
        <v>31</v>
      </c>
      <c r="E74" s="4" t="s">
        <v>68</v>
      </c>
      <c r="F74" s="4" t="s">
        <v>111</v>
      </c>
      <c r="G74" s="2" t="s">
        <v>34</v>
      </c>
      <c r="H74" s="4" t="s">
        <v>35</v>
      </c>
      <c r="I74" s="5" t="s">
        <v>36</v>
      </c>
      <c r="J74" s="4" t="s">
        <v>37</v>
      </c>
      <c r="K74" s="4"/>
      <c r="L74" s="6">
        <v>1634582</v>
      </c>
      <c r="M74" s="6">
        <v>1634582</v>
      </c>
    </row>
    <row r="75" spans="1:13" ht="55.2" x14ac:dyDescent="0.3">
      <c r="A75" s="2">
        <v>68</v>
      </c>
      <c r="B75" s="2" t="s">
        <v>38</v>
      </c>
      <c r="C75" s="4" t="s">
        <v>96</v>
      </c>
      <c r="D75" s="4" t="s">
        <v>31</v>
      </c>
      <c r="E75" s="4" t="s">
        <v>68</v>
      </c>
      <c r="F75" s="4" t="s">
        <v>112</v>
      </c>
      <c r="G75" s="2" t="s">
        <v>34</v>
      </c>
      <c r="H75" s="4" t="s">
        <v>35</v>
      </c>
      <c r="I75" s="5" t="s">
        <v>36</v>
      </c>
      <c r="J75" s="4" t="s">
        <v>37</v>
      </c>
      <c r="K75" s="4"/>
      <c r="L75" s="6">
        <v>1844627</v>
      </c>
      <c r="M75" s="6">
        <v>1844627</v>
      </c>
    </row>
    <row r="76" spans="1:13" ht="55.2" x14ac:dyDescent="0.3">
      <c r="A76" s="4">
        <v>69</v>
      </c>
      <c r="B76" s="2" t="s">
        <v>38</v>
      </c>
      <c r="C76" s="4" t="s">
        <v>96</v>
      </c>
      <c r="D76" s="4" t="s">
        <v>31</v>
      </c>
      <c r="E76" s="4" t="s">
        <v>68</v>
      </c>
      <c r="F76" s="4" t="s">
        <v>113</v>
      </c>
      <c r="G76" s="2" t="s">
        <v>34</v>
      </c>
      <c r="H76" s="4" t="s">
        <v>35</v>
      </c>
      <c r="I76" s="5" t="s">
        <v>36</v>
      </c>
      <c r="J76" s="4" t="s">
        <v>37</v>
      </c>
      <c r="K76" s="4"/>
      <c r="L76" s="6">
        <v>1932491</v>
      </c>
      <c r="M76" s="6">
        <v>1932491</v>
      </c>
    </row>
    <row r="77" spans="1:13" ht="55.2" x14ac:dyDescent="0.3">
      <c r="A77" s="2">
        <v>70</v>
      </c>
      <c r="B77" s="2" t="s">
        <v>38</v>
      </c>
      <c r="C77" s="4" t="s">
        <v>96</v>
      </c>
      <c r="D77" s="4" t="s">
        <v>31</v>
      </c>
      <c r="E77" s="4" t="s">
        <v>68</v>
      </c>
      <c r="F77" s="4" t="s">
        <v>114</v>
      </c>
      <c r="G77" s="2" t="s">
        <v>34</v>
      </c>
      <c r="H77" s="4" t="s">
        <v>35</v>
      </c>
      <c r="I77" s="5" t="s">
        <v>36</v>
      </c>
      <c r="J77" s="4" t="s">
        <v>37</v>
      </c>
      <c r="K77" s="4"/>
      <c r="L77" s="6">
        <v>2250973</v>
      </c>
      <c r="M77" s="6">
        <v>2250973</v>
      </c>
    </row>
    <row r="78" spans="1:13" ht="55.2" x14ac:dyDescent="0.3">
      <c r="A78" s="4">
        <v>71</v>
      </c>
      <c r="B78" s="2" t="s">
        <v>38</v>
      </c>
      <c r="C78" s="4" t="s">
        <v>96</v>
      </c>
      <c r="D78" s="4" t="s">
        <v>31</v>
      </c>
      <c r="E78" s="4" t="s">
        <v>68</v>
      </c>
      <c r="F78" s="4" t="s">
        <v>115</v>
      </c>
      <c r="G78" s="2" t="s">
        <v>34</v>
      </c>
      <c r="H78" s="4" t="s">
        <v>35</v>
      </c>
      <c r="I78" s="5" t="s">
        <v>36</v>
      </c>
      <c r="J78" s="4" t="s">
        <v>37</v>
      </c>
      <c r="K78" s="4"/>
      <c r="L78" s="6">
        <v>2404618</v>
      </c>
      <c r="M78" s="6">
        <v>2404618</v>
      </c>
    </row>
    <row r="79" spans="1:13" ht="55.2" x14ac:dyDescent="0.3">
      <c r="A79" s="2">
        <v>72</v>
      </c>
      <c r="B79" s="2" t="s">
        <v>38</v>
      </c>
      <c r="C79" s="4" t="s">
        <v>96</v>
      </c>
      <c r="D79" s="4" t="s">
        <v>31</v>
      </c>
      <c r="E79" s="4" t="s">
        <v>68</v>
      </c>
      <c r="F79" s="4" t="s">
        <v>116</v>
      </c>
      <c r="G79" s="2" t="s">
        <v>34</v>
      </c>
      <c r="H79" s="4" t="s">
        <v>35</v>
      </c>
      <c r="I79" s="5" t="s">
        <v>36</v>
      </c>
      <c r="J79" s="4" t="s">
        <v>37</v>
      </c>
      <c r="K79" s="4"/>
      <c r="L79" s="6">
        <v>3011564</v>
      </c>
      <c r="M79" s="6">
        <v>3011564</v>
      </c>
    </row>
    <row r="80" spans="1:13" ht="55.2" x14ac:dyDescent="0.3">
      <c r="A80" s="4">
        <v>73</v>
      </c>
      <c r="B80" s="2" t="s">
        <v>38</v>
      </c>
      <c r="C80" s="4" t="s">
        <v>96</v>
      </c>
      <c r="D80" s="4" t="s">
        <v>31</v>
      </c>
      <c r="E80" s="4" t="s">
        <v>68</v>
      </c>
      <c r="F80" s="4" t="s">
        <v>117</v>
      </c>
      <c r="G80" s="2" t="s">
        <v>34</v>
      </c>
      <c r="H80" s="4" t="s">
        <v>35</v>
      </c>
      <c r="I80" s="5" t="s">
        <v>36</v>
      </c>
      <c r="J80" s="4" t="s">
        <v>37</v>
      </c>
      <c r="K80" s="4"/>
      <c r="L80" s="6">
        <v>3104700</v>
      </c>
      <c r="M80" s="6">
        <v>3104700</v>
      </c>
    </row>
    <row r="81" spans="1:13" ht="55.2" x14ac:dyDescent="0.3">
      <c r="A81" s="2">
        <v>74</v>
      </c>
      <c r="B81" s="2" t="s">
        <v>38</v>
      </c>
      <c r="C81" s="4" t="s">
        <v>96</v>
      </c>
      <c r="D81" s="4" t="s">
        <v>31</v>
      </c>
      <c r="E81" s="4" t="s">
        <v>68</v>
      </c>
      <c r="F81" s="4" t="s">
        <v>118</v>
      </c>
      <c r="G81" s="2" t="s">
        <v>34</v>
      </c>
      <c r="H81" s="4" t="s">
        <v>35</v>
      </c>
      <c r="I81" s="5" t="s">
        <v>36</v>
      </c>
      <c r="J81" s="4" t="s">
        <v>37</v>
      </c>
      <c r="K81" s="4"/>
      <c r="L81" s="6">
        <v>3230664</v>
      </c>
      <c r="M81" s="6">
        <v>3230664</v>
      </c>
    </row>
    <row r="82" spans="1:13" ht="27.6" x14ac:dyDescent="0.3">
      <c r="A82" s="4">
        <v>75</v>
      </c>
      <c r="B82" s="2" t="s">
        <v>38</v>
      </c>
      <c r="C82" s="4" t="s">
        <v>119</v>
      </c>
      <c r="D82" s="4" t="s">
        <v>31</v>
      </c>
      <c r="E82" s="4" t="s">
        <v>120</v>
      </c>
      <c r="F82" s="4" t="s">
        <v>121</v>
      </c>
      <c r="G82" s="2" t="s">
        <v>34</v>
      </c>
      <c r="H82" s="4" t="s">
        <v>35</v>
      </c>
      <c r="I82" s="5" t="s">
        <v>36</v>
      </c>
      <c r="J82" s="4" t="s">
        <v>37</v>
      </c>
      <c r="K82" s="4"/>
      <c r="L82" s="6">
        <v>30836</v>
      </c>
      <c r="M82" s="6">
        <v>30836</v>
      </c>
    </row>
    <row r="83" spans="1:13" ht="27.6" x14ac:dyDescent="0.3">
      <c r="A83" s="2">
        <v>76</v>
      </c>
      <c r="B83" s="2" t="s">
        <v>38</v>
      </c>
      <c r="C83" s="4" t="s">
        <v>119</v>
      </c>
      <c r="D83" s="4" t="s">
        <v>31</v>
      </c>
      <c r="E83" s="4" t="s">
        <v>120</v>
      </c>
      <c r="F83" s="4" t="s">
        <v>122</v>
      </c>
      <c r="G83" s="2" t="s">
        <v>34</v>
      </c>
      <c r="H83" s="4" t="s">
        <v>35</v>
      </c>
      <c r="I83" s="5" t="s">
        <v>36</v>
      </c>
      <c r="J83" s="4" t="s">
        <v>37</v>
      </c>
      <c r="K83" s="4"/>
      <c r="L83" s="6">
        <v>48564</v>
      </c>
      <c r="M83" s="6">
        <v>48564</v>
      </c>
    </row>
    <row r="84" spans="1:13" ht="27.6" x14ac:dyDescent="0.3">
      <c r="A84" s="4">
        <v>77</v>
      </c>
      <c r="B84" s="2" t="s">
        <v>38</v>
      </c>
      <c r="C84" s="4" t="s">
        <v>119</v>
      </c>
      <c r="D84" s="4" t="s">
        <v>31</v>
      </c>
      <c r="E84" s="4" t="s">
        <v>120</v>
      </c>
      <c r="F84" s="4" t="s">
        <v>123</v>
      </c>
      <c r="G84" s="2" t="s">
        <v>34</v>
      </c>
      <c r="H84" s="4" t="s">
        <v>35</v>
      </c>
      <c r="I84" s="5" t="s">
        <v>36</v>
      </c>
      <c r="J84" s="4" t="s">
        <v>37</v>
      </c>
      <c r="K84" s="4"/>
      <c r="L84" s="6">
        <v>75882</v>
      </c>
      <c r="M84" s="6">
        <v>75882</v>
      </c>
    </row>
    <row r="85" spans="1:13" ht="27.6" x14ac:dyDescent="0.3">
      <c r="A85" s="2">
        <v>78</v>
      </c>
      <c r="B85" s="2" t="s">
        <v>38</v>
      </c>
      <c r="C85" s="4" t="s">
        <v>119</v>
      </c>
      <c r="D85" s="4" t="s">
        <v>31</v>
      </c>
      <c r="E85" s="4" t="s">
        <v>120</v>
      </c>
      <c r="F85" s="4" t="s">
        <v>124</v>
      </c>
      <c r="G85" s="2" t="s">
        <v>34</v>
      </c>
      <c r="H85" s="4" t="s">
        <v>35</v>
      </c>
      <c r="I85" s="5" t="s">
        <v>36</v>
      </c>
      <c r="J85" s="4" t="s">
        <v>37</v>
      </c>
      <c r="K85" s="4"/>
      <c r="L85" s="6">
        <v>106482</v>
      </c>
      <c r="M85" s="6">
        <v>106482</v>
      </c>
    </row>
    <row r="86" spans="1:13" ht="27.6" x14ac:dyDescent="0.3">
      <c r="A86" s="4">
        <v>79</v>
      </c>
      <c r="B86" s="2" t="s">
        <v>38</v>
      </c>
      <c r="C86" s="4" t="s">
        <v>119</v>
      </c>
      <c r="D86" s="4" t="s">
        <v>31</v>
      </c>
      <c r="E86" s="4" t="s">
        <v>120</v>
      </c>
      <c r="F86" s="4" t="s">
        <v>125</v>
      </c>
      <c r="G86" s="2" t="s">
        <v>34</v>
      </c>
      <c r="H86" s="4" t="s">
        <v>35</v>
      </c>
      <c r="I86" s="5" t="s">
        <v>36</v>
      </c>
      <c r="J86" s="4" t="s">
        <v>37</v>
      </c>
      <c r="K86" s="4"/>
      <c r="L86" s="6">
        <v>153745</v>
      </c>
      <c r="M86" s="6">
        <v>153745</v>
      </c>
    </row>
    <row r="87" spans="1:13" ht="27.6" x14ac:dyDescent="0.3">
      <c r="A87" s="2">
        <v>80</v>
      </c>
      <c r="B87" s="2" t="s">
        <v>38</v>
      </c>
      <c r="C87" s="4" t="s">
        <v>119</v>
      </c>
      <c r="D87" s="4" t="s">
        <v>31</v>
      </c>
      <c r="E87" s="4" t="s">
        <v>120</v>
      </c>
      <c r="F87" s="4" t="s">
        <v>126</v>
      </c>
      <c r="G87" s="2" t="s">
        <v>34</v>
      </c>
      <c r="H87" s="4" t="s">
        <v>35</v>
      </c>
      <c r="I87" s="5" t="s">
        <v>36</v>
      </c>
      <c r="J87" s="4" t="s">
        <v>37</v>
      </c>
      <c r="K87" s="4"/>
      <c r="L87" s="6">
        <v>212691</v>
      </c>
      <c r="M87" s="6">
        <v>212691</v>
      </c>
    </row>
    <row r="88" spans="1:13" ht="27.6" x14ac:dyDescent="0.3">
      <c r="A88" s="4">
        <v>81</v>
      </c>
      <c r="B88" s="2" t="s">
        <v>38</v>
      </c>
      <c r="C88" s="4" t="s">
        <v>119</v>
      </c>
      <c r="D88" s="4" t="s">
        <v>31</v>
      </c>
      <c r="E88" s="4" t="s">
        <v>120</v>
      </c>
      <c r="F88" s="4" t="s">
        <v>127</v>
      </c>
      <c r="G88" s="2" t="s">
        <v>34</v>
      </c>
      <c r="H88" s="4" t="s">
        <v>35</v>
      </c>
      <c r="I88" s="5" t="s">
        <v>36</v>
      </c>
      <c r="J88" s="4" t="s">
        <v>37</v>
      </c>
      <c r="K88" s="4"/>
      <c r="L88" s="6">
        <v>289236</v>
      </c>
      <c r="M88" s="6">
        <v>289236</v>
      </c>
    </row>
    <row r="89" spans="1:13" ht="27.6" x14ac:dyDescent="0.3">
      <c r="A89" s="2">
        <v>82</v>
      </c>
      <c r="B89" s="2" t="s">
        <v>38</v>
      </c>
      <c r="C89" s="4" t="s">
        <v>119</v>
      </c>
      <c r="D89" s="4" t="s">
        <v>31</v>
      </c>
      <c r="E89" s="4" t="s">
        <v>120</v>
      </c>
      <c r="F89" s="4" t="s">
        <v>128</v>
      </c>
      <c r="G89" s="2" t="s">
        <v>34</v>
      </c>
      <c r="H89" s="4" t="s">
        <v>35</v>
      </c>
      <c r="I89" s="5" t="s">
        <v>36</v>
      </c>
      <c r="J89" s="4" t="s">
        <v>37</v>
      </c>
      <c r="K89" s="4"/>
      <c r="L89" s="6">
        <v>371391</v>
      </c>
      <c r="M89" s="6">
        <v>371391</v>
      </c>
    </row>
    <row r="90" spans="1:13" ht="27.6" x14ac:dyDescent="0.3">
      <c r="A90" s="4">
        <v>83</v>
      </c>
      <c r="B90" s="2" t="s">
        <v>38</v>
      </c>
      <c r="C90" s="4" t="s">
        <v>129</v>
      </c>
      <c r="D90" s="4" t="s">
        <v>31</v>
      </c>
      <c r="E90" s="4" t="s">
        <v>130</v>
      </c>
      <c r="F90" s="4" t="s">
        <v>131</v>
      </c>
      <c r="G90" s="2" t="s">
        <v>34</v>
      </c>
      <c r="H90" s="4" t="s">
        <v>35</v>
      </c>
      <c r="I90" s="5" t="s">
        <v>36</v>
      </c>
      <c r="J90" s="4" t="s">
        <v>37</v>
      </c>
      <c r="K90" s="4"/>
      <c r="L90" s="6">
        <v>6864</v>
      </c>
      <c r="M90" s="6">
        <v>6864</v>
      </c>
    </row>
    <row r="91" spans="1:13" ht="27.6" x14ac:dyDescent="0.3">
      <c r="A91" s="2">
        <v>84</v>
      </c>
      <c r="B91" s="2" t="s">
        <v>38</v>
      </c>
      <c r="C91" s="4" t="s">
        <v>132</v>
      </c>
      <c r="D91" s="4" t="s">
        <v>31</v>
      </c>
      <c r="E91" s="4" t="s">
        <v>130</v>
      </c>
      <c r="F91" s="4" t="s">
        <v>133</v>
      </c>
      <c r="G91" s="2" t="s">
        <v>34</v>
      </c>
      <c r="H91" s="4" t="s">
        <v>35</v>
      </c>
      <c r="I91" s="5" t="s">
        <v>36</v>
      </c>
      <c r="J91" s="4" t="s">
        <v>37</v>
      </c>
      <c r="K91" s="4"/>
      <c r="L91" s="6">
        <v>9664</v>
      </c>
      <c r="M91" s="6">
        <v>9664</v>
      </c>
    </row>
    <row r="92" spans="1:13" ht="27.6" x14ac:dyDescent="0.3">
      <c r="A92" s="4">
        <v>85</v>
      </c>
      <c r="B92" s="2" t="s">
        <v>38</v>
      </c>
      <c r="C92" s="4" t="s">
        <v>134</v>
      </c>
      <c r="D92" s="4" t="s">
        <v>31</v>
      </c>
      <c r="E92" s="4" t="s">
        <v>130</v>
      </c>
      <c r="F92" s="4" t="s">
        <v>135</v>
      </c>
      <c r="G92" s="2" t="s">
        <v>34</v>
      </c>
      <c r="H92" s="4" t="s">
        <v>35</v>
      </c>
      <c r="I92" s="5" t="s">
        <v>36</v>
      </c>
      <c r="J92" s="4" t="s">
        <v>37</v>
      </c>
      <c r="K92" s="4"/>
      <c r="L92" s="6">
        <v>12600</v>
      </c>
      <c r="M92" s="6">
        <v>12600</v>
      </c>
    </row>
    <row r="93" spans="1:13" ht="27.6" x14ac:dyDescent="0.3">
      <c r="A93" s="2">
        <v>86</v>
      </c>
      <c r="B93" s="2" t="s">
        <v>38</v>
      </c>
      <c r="C93" s="4" t="s">
        <v>136</v>
      </c>
      <c r="D93" s="4" t="s">
        <v>31</v>
      </c>
      <c r="E93" s="4" t="s">
        <v>130</v>
      </c>
      <c r="F93" s="4" t="s">
        <v>137</v>
      </c>
      <c r="G93" s="2" t="s">
        <v>34</v>
      </c>
      <c r="H93" s="4" t="s">
        <v>35</v>
      </c>
      <c r="I93" s="5" t="s">
        <v>36</v>
      </c>
      <c r="J93" s="4" t="s">
        <v>37</v>
      </c>
      <c r="K93" s="4"/>
      <c r="L93" s="6">
        <v>17618</v>
      </c>
      <c r="M93" s="6">
        <v>17618</v>
      </c>
    </row>
    <row r="94" spans="1:13" ht="27.6" x14ac:dyDescent="0.3">
      <c r="A94" s="4">
        <v>87</v>
      </c>
      <c r="B94" s="2" t="s">
        <v>38</v>
      </c>
      <c r="C94" s="4" t="s">
        <v>138</v>
      </c>
      <c r="D94" s="4" t="s">
        <v>31</v>
      </c>
      <c r="E94" s="4" t="s">
        <v>130</v>
      </c>
      <c r="F94" s="4" t="s">
        <v>139</v>
      </c>
      <c r="G94" s="2" t="s">
        <v>34</v>
      </c>
      <c r="H94" s="4" t="s">
        <v>35</v>
      </c>
      <c r="I94" s="5" t="s">
        <v>36</v>
      </c>
      <c r="J94" s="4" t="s">
        <v>37</v>
      </c>
      <c r="K94" s="4"/>
      <c r="L94" s="6">
        <v>23782</v>
      </c>
      <c r="M94" s="6">
        <v>23782</v>
      </c>
    </row>
    <row r="95" spans="1:13" ht="27.6" x14ac:dyDescent="0.3">
      <c r="A95" s="2">
        <v>88</v>
      </c>
      <c r="B95" s="2" t="s">
        <v>38</v>
      </c>
      <c r="C95" s="4" t="s">
        <v>140</v>
      </c>
      <c r="D95" s="4" t="s">
        <v>31</v>
      </c>
      <c r="E95" s="4" t="s">
        <v>130</v>
      </c>
      <c r="F95" s="4" t="s">
        <v>141</v>
      </c>
      <c r="G95" s="2" t="s">
        <v>34</v>
      </c>
      <c r="H95" s="4" t="s">
        <v>35</v>
      </c>
      <c r="I95" s="5" t="s">
        <v>36</v>
      </c>
      <c r="J95" s="4" t="s">
        <v>37</v>
      </c>
      <c r="K95" s="4"/>
      <c r="L95" s="6">
        <v>32336</v>
      </c>
      <c r="M95" s="6">
        <v>32336</v>
      </c>
    </row>
    <row r="96" spans="1:13" ht="27.6" x14ac:dyDescent="0.3">
      <c r="A96" s="4">
        <v>89</v>
      </c>
      <c r="B96" s="2" t="s">
        <v>38</v>
      </c>
      <c r="C96" s="4" t="s">
        <v>142</v>
      </c>
      <c r="D96" s="4" t="s">
        <v>31</v>
      </c>
      <c r="E96" s="4" t="s">
        <v>130</v>
      </c>
      <c r="F96" s="4" t="s">
        <v>143</v>
      </c>
      <c r="G96" s="2" t="s">
        <v>34</v>
      </c>
      <c r="H96" s="4" t="s">
        <v>35</v>
      </c>
      <c r="I96" s="5" t="s">
        <v>36</v>
      </c>
      <c r="J96" s="4" t="s">
        <v>37</v>
      </c>
      <c r="K96" s="4"/>
      <c r="L96" s="6">
        <v>39300</v>
      </c>
      <c r="M96" s="6">
        <v>39300</v>
      </c>
    </row>
    <row r="97" spans="1:13" ht="27.6" x14ac:dyDescent="0.3">
      <c r="A97" s="2">
        <v>90</v>
      </c>
      <c r="B97" s="2" t="s">
        <v>38</v>
      </c>
      <c r="C97" s="4" t="s">
        <v>144</v>
      </c>
      <c r="D97" s="4" t="s">
        <v>31</v>
      </c>
      <c r="E97" s="4" t="s">
        <v>130</v>
      </c>
      <c r="F97" s="4" t="s">
        <v>145</v>
      </c>
      <c r="G97" s="2" t="s">
        <v>34</v>
      </c>
      <c r="H97" s="4" t="s">
        <v>35</v>
      </c>
      <c r="I97" s="5" t="s">
        <v>36</v>
      </c>
      <c r="J97" s="4" t="s">
        <v>37</v>
      </c>
      <c r="K97" s="4"/>
      <c r="L97" s="6">
        <v>50545</v>
      </c>
      <c r="M97" s="6">
        <v>50545</v>
      </c>
    </row>
    <row r="98" spans="1:13" ht="27.6" x14ac:dyDescent="0.3">
      <c r="A98" s="4">
        <v>91</v>
      </c>
      <c r="B98" s="2" t="s">
        <v>38</v>
      </c>
      <c r="C98" s="4" t="s">
        <v>146</v>
      </c>
      <c r="D98" s="4" t="s">
        <v>31</v>
      </c>
      <c r="E98" s="4" t="s">
        <v>130</v>
      </c>
      <c r="F98" s="4" t="s">
        <v>147</v>
      </c>
      <c r="G98" s="2" t="s">
        <v>34</v>
      </c>
      <c r="H98" s="4" t="s">
        <v>35</v>
      </c>
      <c r="I98" s="5" t="s">
        <v>36</v>
      </c>
      <c r="J98" s="4" t="s">
        <v>37</v>
      </c>
      <c r="K98" s="4"/>
      <c r="L98" s="6">
        <v>61891</v>
      </c>
      <c r="M98" s="6">
        <v>61891</v>
      </c>
    </row>
    <row r="99" spans="1:13" ht="27.6" x14ac:dyDescent="0.3">
      <c r="A99" s="2">
        <v>92</v>
      </c>
      <c r="B99" s="2" t="s">
        <v>38</v>
      </c>
      <c r="C99" s="4" t="s">
        <v>148</v>
      </c>
      <c r="D99" s="4" t="s">
        <v>31</v>
      </c>
      <c r="E99" s="4" t="s">
        <v>130</v>
      </c>
      <c r="F99" s="4" t="s">
        <v>149</v>
      </c>
      <c r="G99" s="2" t="s">
        <v>34</v>
      </c>
      <c r="H99" s="4" t="s">
        <v>35</v>
      </c>
      <c r="I99" s="5" t="s">
        <v>36</v>
      </c>
      <c r="J99" s="4" t="s">
        <v>37</v>
      </c>
      <c r="K99" s="4"/>
      <c r="L99" s="6">
        <v>78309</v>
      </c>
      <c r="M99" s="6">
        <v>78309</v>
      </c>
    </row>
    <row r="100" spans="1:13" ht="27.6" x14ac:dyDescent="0.3">
      <c r="A100" s="4">
        <v>93</v>
      </c>
      <c r="B100" s="2" t="s">
        <v>38</v>
      </c>
      <c r="C100" s="4" t="s">
        <v>150</v>
      </c>
      <c r="D100" s="4" t="s">
        <v>31</v>
      </c>
      <c r="E100" s="4" t="s">
        <v>130</v>
      </c>
      <c r="F100" s="4" t="s">
        <v>151</v>
      </c>
      <c r="G100" s="2" t="s">
        <v>34</v>
      </c>
      <c r="H100" s="4" t="s">
        <v>35</v>
      </c>
      <c r="I100" s="5" t="s">
        <v>36</v>
      </c>
      <c r="J100" s="4" t="s">
        <v>37</v>
      </c>
      <c r="K100" s="4"/>
      <c r="L100" s="6">
        <v>98009</v>
      </c>
      <c r="M100" s="6">
        <v>98009</v>
      </c>
    </row>
    <row r="101" spans="1:13" ht="27.6" x14ac:dyDescent="0.3">
      <c r="A101" s="2">
        <v>94</v>
      </c>
      <c r="B101" s="2" t="s">
        <v>38</v>
      </c>
      <c r="C101" s="4" t="s">
        <v>152</v>
      </c>
      <c r="D101" s="4" t="s">
        <v>31</v>
      </c>
      <c r="E101" s="4" t="s">
        <v>130</v>
      </c>
      <c r="F101" s="4" t="s">
        <v>153</v>
      </c>
      <c r="G101" s="2" t="s">
        <v>34</v>
      </c>
      <c r="H101" s="4" t="s">
        <v>35</v>
      </c>
      <c r="I101" s="5" t="s">
        <v>36</v>
      </c>
      <c r="J101" s="4" t="s">
        <v>37</v>
      </c>
      <c r="K101" s="4"/>
      <c r="L101" s="6">
        <v>123973</v>
      </c>
      <c r="M101" s="6">
        <v>123973</v>
      </c>
    </row>
    <row r="102" spans="1:13" ht="41.4" x14ac:dyDescent="0.3">
      <c r="A102" s="4">
        <v>95</v>
      </c>
      <c r="B102" s="2" t="s">
        <v>38</v>
      </c>
      <c r="C102" s="4" t="s">
        <v>154</v>
      </c>
      <c r="D102" s="4" t="s">
        <v>31</v>
      </c>
      <c r="E102" s="4" t="s">
        <v>155</v>
      </c>
      <c r="F102" s="4" t="s">
        <v>156</v>
      </c>
      <c r="G102" s="2" t="s">
        <v>34</v>
      </c>
      <c r="H102" s="4" t="s">
        <v>35</v>
      </c>
      <c r="I102" s="5" t="s">
        <v>36</v>
      </c>
      <c r="J102" s="4" t="s">
        <v>37</v>
      </c>
      <c r="K102" s="4"/>
      <c r="L102" s="6">
        <v>10973</v>
      </c>
      <c r="M102" s="6">
        <v>10973</v>
      </c>
    </row>
    <row r="103" spans="1:13" ht="41.4" x14ac:dyDescent="0.3">
      <c r="A103" s="2">
        <v>96</v>
      </c>
      <c r="B103" s="2" t="s">
        <v>38</v>
      </c>
      <c r="C103" s="4" t="s">
        <v>154</v>
      </c>
      <c r="D103" s="4" t="s">
        <v>31</v>
      </c>
      <c r="E103" s="4" t="s">
        <v>155</v>
      </c>
      <c r="F103" s="4" t="s">
        <v>157</v>
      </c>
      <c r="G103" s="2" t="s">
        <v>34</v>
      </c>
      <c r="H103" s="4" t="s">
        <v>35</v>
      </c>
      <c r="I103" s="5" t="s">
        <v>36</v>
      </c>
      <c r="J103" s="4" t="s">
        <v>37</v>
      </c>
      <c r="K103" s="4"/>
      <c r="L103" s="6">
        <v>11936</v>
      </c>
      <c r="M103" s="6">
        <v>11936</v>
      </c>
    </row>
    <row r="104" spans="1:13" ht="41.4" x14ac:dyDescent="0.3">
      <c r="A104" s="4">
        <v>97</v>
      </c>
      <c r="B104" s="2" t="s">
        <v>38</v>
      </c>
      <c r="C104" s="4" t="s">
        <v>154</v>
      </c>
      <c r="D104" s="4" t="s">
        <v>31</v>
      </c>
      <c r="E104" s="4" t="s">
        <v>155</v>
      </c>
      <c r="F104" s="4" t="s">
        <v>158</v>
      </c>
      <c r="G104" s="2" t="s">
        <v>34</v>
      </c>
      <c r="H104" s="4" t="s">
        <v>35</v>
      </c>
      <c r="I104" s="5" t="s">
        <v>36</v>
      </c>
      <c r="J104" s="4" t="s">
        <v>37</v>
      </c>
      <c r="K104" s="4"/>
      <c r="L104" s="6">
        <v>15618</v>
      </c>
      <c r="M104" s="6">
        <v>15618</v>
      </c>
    </row>
    <row r="105" spans="1:13" ht="41.4" x14ac:dyDescent="0.3">
      <c r="A105" s="2">
        <v>98</v>
      </c>
      <c r="B105" s="2" t="s">
        <v>38</v>
      </c>
      <c r="C105" s="4" t="s">
        <v>154</v>
      </c>
      <c r="D105" s="4" t="s">
        <v>31</v>
      </c>
      <c r="E105" s="4" t="s">
        <v>155</v>
      </c>
      <c r="F105" s="4" t="s">
        <v>159</v>
      </c>
      <c r="G105" s="2" t="s">
        <v>34</v>
      </c>
      <c r="H105" s="4" t="s">
        <v>35</v>
      </c>
      <c r="I105" s="5" t="s">
        <v>36</v>
      </c>
      <c r="J105" s="4" t="s">
        <v>37</v>
      </c>
      <c r="K105" s="4"/>
      <c r="L105" s="6">
        <v>20600</v>
      </c>
      <c r="M105" s="6">
        <v>20600</v>
      </c>
    </row>
    <row r="106" spans="1:13" ht="41.4" x14ac:dyDescent="0.3">
      <c r="A106" s="4">
        <v>99</v>
      </c>
      <c r="B106" s="2" t="s">
        <v>38</v>
      </c>
      <c r="C106" s="4" t="s">
        <v>154</v>
      </c>
      <c r="D106" s="4" t="s">
        <v>31</v>
      </c>
      <c r="E106" s="4" t="s">
        <v>155</v>
      </c>
      <c r="F106" s="4" t="s">
        <v>160</v>
      </c>
      <c r="G106" s="2" t="s">
        <v>34</v>
      </c>
      <c r="H106" s="4" t="s">
        <v>35</v>
      </c>
      <c r="I106" s="5" t="s">
        <v>36</v>
      </c>
      <c r="J106" s="4" t="s">
        <v>37</v>
      </c>
      <c r="K106" s="4"/>
      <c r="L106" s="6">
        <v>26309</v>
      </c>
      <c r="M106" s="6">
        <v>26309</v>
      </c>
    </row>
    <row r="107" spans="1:13" ht="41.4" x14ac:dyDescent="0.3">
      <c r="A107" s="2">
        <v>100</v>
      </c>
      <c r="B107" s="2" t="s">
        <v>38</v>
      </c>
      <c r="C107" s="4" t="s">
        <v>154</v>
      </c>
      <c r="D107" s="4" t="s">
        <v>31</v>
      </c>
      <c r="E107" s="4" t="s">
        <v>155</v>
      </c>
      <c r="F107" s="4" t="s">
        <v>161</v>
      </c>
      <c r="G107" s="2" t="s">
        <v>34</v>
      </c>
      <c r="H107" s="4" t="s">
        <v>35</v>
      </c>
      <c r="I107" s="5" t="s">
        <v>36</v>
      </c>
      <c r="J107" s="4" t="s">
        <v>37</v>
      </c>
      <c r="K107" s="4"/>
      <c r="L107" s="6">
        <v>38409</v>
      </c>
      <c r="M107" s="6">
        <v>38409</v>
      </c>
    </row>
    <row r="108" spans="1:13" ht="41.4" x14ac:dyDescent="0.3">
      <c r="A108" s="4">
        <v>101</v>
      </c>
      <c r="B108" s="2" t="s">
        <v>38</v>
      </c>
      <c r="C108" s="4" t="s">
        <v>154</v>
      </c>
      <c r="D108" s="4" t="s">
        <v>31</v>
      </c>
      <c r="E108" s="4" t="s">
        <v>155</v>
      </c>
      <c r="F108" s="4" t="s">
        <v>162</v>
      </c>
      <c r="G108" s="2" t="s">
        <v>34</v>
      </c>
      <c r="H108" s="4" t="s">
        <v>35</v>
      </c>
      <c r="I108" s="5" t="s">
        <v>36</v>
      </c>
      <c r="J108" s="4" t="s">
        <v>37</v>
      </c>
      <c r="K108" s="4"/>
      <c r="L108" s="6">
        <v>49555</v>
      </c>
      <c r="M108" s="6">
        <v>49555</v>
      </c>
    </row>
    <row r="109" spans="1:13" ht="41.4" x14ac:dyDescent="0.3">
      <c r="A109" s="2">
        <v>102</v>
      </c>
      <c r="B109" s="2" t="s">
        <v>38</v>
      </c>
      <c r="C109" s="4" t="s">
        <v>154</v>
      </c>
      <c r="D109" s="4" t="s">
        <v>31</v>
      </c>
      <c r="E109" s="4" t="s">
        <v>155</v>
      </c>
      <c r="F109" s="4" t="s">
        <v>163</v>
      </c>
      <c r="G109" s="2" t="s">
        <v>34</v>
      </c>
      <c r="H109" s="4" t="s">
        <v>35</v>
      </c>
      <c r="I109" s="5" t="s">
        <v>36</v>
      </c>
      <c r="J109" s="4" t="s">
        <v>37</v>
      </c>
      <c r="K109" s="4"/>
      <c r="L109" s="6">
        <v>63864</v>
      </c>
      <c r="M109" s="6">
        <v>63864</v>
      </c>
    </row>
    <row r="110" spans="1:13" ht="41.4" x14ac:dyDescent="0.3">
      <c r="A110" s="4">
        <v>103</v>
      </c>
      <c r="B110" s="2" t="s">
        <v>38</v>
      </c>
      <c r="C110" s="4" t="s">
        <v>154</v>
      </c>
      <c r="D110" s="4" t="s">
        <v>31</v>
      </c>
      <c r="E110" s="4" t="s">
        <v>155</v>
      </c>
      <c r="F110" s="4" t="s">
        <v>164</v>
      </c>
      <c r="G110" s="2" t="s">
        <v>34</v>
      </c>
      <c r="H110" s="4" t="s">
        <v>35</v>
      </c>
      <c r="I110" s="5" t="s">
        <v>36</v>
      </c>
      <c r="J110" s="4" t="s">
        <v>37</v>
      </c>
      <c r="K110" s="4"/>
      <c r="L110" s="6">
        <v>80591</v>
      </c>
      <c r="M110" s="6">
        <v>80591</v>
      </c>
    </row>
    <row r="111" spans="1:13" ht="41.4" x14ac:dyDescent="0.3">
      <c r="A111" s="2">
        <v>104</v>
      </c>
      <c r="B111" s="2" t="s">
        <v>38</v>
      </c>
      <c r="C111" s="4" t="s">
        <v>154</v>
      </c>
      <c r="D111" s="4" t="s">
        <v>31</v>
      </c>
      <c r="E111" s="4" t="s">
        <v>155</v>
      </c>
      <c r="F111" s="4" t="s">
        <v>165</v>
      </c>
      <c r="G111" s="2" t="s">
        <v>34</v>
      </c>
      <c r="H111" s="4" t="s">
        <v>35</v>
      </c>
      <c r="I111" s="5" t="s">
        <v>36</v>
      </c>
      <c r="J111" s="4" t="s">
        <v>37</v>
      </c>
      <c r="K111" s="4"/>
      <c r="L111" s="6">
        <v>97182</v>
      </c>
      <c r="M111" s="6">
        <v>97182</v>
      </c>
    </row>
    <row r="112" spans="1:13" ht="41.4" x14ac:dyDescent="0.3">
      <c r="A112" s="4">
        <v>105</v>
      </c>
      <c r="B112" s="2" t="s">
        <v>38</v>
      </c>
      <c r="C112" s="4" t="s">
        <v>166</v>
      </c>
      <c r="D112" s="4" t="s">
        <v>31</v>
      </c>
      <c r="E112" s="4" t="s">
        <v>155</v>
      </c>
      <c r="F112" s="4" t="s">
        <v>167</v>
      </c>
      <c r="G112" s="2" t="s">
        <v>34</v>
      </c>
      <c r="H112" s="4" t="s">
        <v>35</v>
      </c>
      <c r="I112" s="5" t="s">
        <v>36</v>
      </c>
      <c r="J112" s="4" t="s">
        <v>37</v>
      </c>
      <c r="K112" s="4"/>
      <c r="L112" s="6">
        <v>29555</v>
      </c>
      <c r="M112" s="6">
        <v>29555</v>
      </c>
    </row>
    <row r="113" spans="1:13" ht="41.4" x14ac:dyDescent="0.3">
      <c r="A113" s="2">
        <v>106</v>
      </c>
      <c r="B113" s="2" t="s">
        <v>38</v>
      </c>
      <c r="C113" s="4" t="s">
        <v>166</v>
      </c>
      <c r="D113" s="4" t="s">
        <v>31</v>
      </c>
      <c r="E113" s="4" t="s">
        <v>155</v>
      </c>
      <c r="F113" s="4" t="s">
        <v>168</v>
      </c>
      <c r="G113" s="2" t="s">
        <v>34</v>
      </c>
      <c r="H113" s="4" t="s">
        <v>35</v>
      </c>
      <c r="I113" s="5" t="s">
        <v>36</v>
      </c>
      <c r="J113" s="4" t="s">
        <v>37</v>
      </c>
      <c r="K113" s="4"/>
      <c r="L113" s="6">
        <v>39600</v>
      </c>
      <c r="M113" s="6">
        <v>39600</v>
      </c>
    </row>
    <row r="114" spans="1:13" ht="41.4" x14ac:dyDescent="0.3">
      <c r="A114" s="4">
        <v>107</v>
      </c>
      <c r="B114" s="2" t="s">
        <v>38</v>
      </c>
      <c r="C114" s="4" t="s">
        <v>166</v>
      </c>
      <c r="D114" s="4" t="s">
        <v>31</v>
      </c>
      <c r="E114" s="4" t="s">
        <v>155</v>
      </c>
      <c r="F114" s="4" t="s">
        <v>169</v>
      </c>
      <c r="G114" s="2" t="s">
        <v>34</v>
      </c>
      <c r="H114" s="4" t="s">
        <v>35</v>
      </c>
      <c r="I114" s="5" t="s">
        <v>36</v>
      </c>
      <c r="J114" s="4" t="s">
        <v>37</v>
      </c>
      <c r="K114" s="4"/>
      <c r="L114" s="6">
        <v>50745</v>
      </c>
      <c r="M114" s="6">
        <v>50745</v>
      </c>
    </row>
    <row r="115" spans="1:13" ht="41.4" x14ac:dyDescent="0.3">
      <c r="A115" s="2">
        <v>108</v>
      </c>
      <c r="B115" s="2" t="s">
        <v>38</v>
      </c>
      <c r="C115" s="4" t="s">
        <v>166</v>
      </c>
      <c r="D115" s="4" t="s">
        <v>31</v>
      </c>
      <c r="E115" s="4" t="s">
        <v>155</v>
      </c>
      <c r="F115" s="4" t="s">
        <v>170</v>
      </c>
      <c r="G115" s="2" t="s">
        <v>34</v>
      </c>
      <c r="H115" s="4" t="s">
        <v>35</v>
      </c>
      <c r="I115" s="5" t="s">
        <v>36</v>
      </c>
      <c r="J115" s="4" t="s">
        <v>37</v>
      </c>
      <c r="K115" s="4"/>
      <c r="L115" s="6">
        <v>68855</v>
      </c>
      <c r="M115" s="6">
        <v>68855</v>
      </c>
    </row>
    <row r="116" spans="1:13" ht="41.4" x14ac:dyDescent="0.3">
      <c r="A116" s="4">
        <v>109</v>
      </c>
      <c r="B116" s="2" t="s">
        <v>38</v>
      </c>
      <c r="C116" s="4" t="s">
        <v>166</v>
      </c>
      <c r="D116" s="4" t="s">
        <v>31</v>
      </c>
      <c r="E116" s="4" t="s">
        <v>155</v>
      </c>
      <c r="F116" s="4" t="s">
        <v>171</v>
      </c>
      <c r="G116" s="2" t="s">
        <v>34</v>
      </c>
      <c r="H116" s="4" t="s">
        <v>35</v>
      </c>
      <c r="I116" s="5" t="s">
        <v>36</v>
      </c>
      <c r="J116" s="4" t="s">
        <v>37</v>
      </c>
      <c r="K116" s="4"/>
      <c r="L116" s="6">
        <v>94327</v>
      </c>
      <c r="M116" s="6">
        <v>94327</v>
      </c>
    </row>
    <row r="117" spans="1:13" ht="41.4" x14ac:dyDescent="0.3">
      <c r="A117" s="2">
        <v>110</v>
      </c>
      <c r="B117" s="2" t="s">
        <v>38</v>
      </c>
      <c r="C117" s="4" t="s">
        <v>166</v>
      </c>
      <c r="D117" s="4" t="s">
        <v>31</v>
      </c>
      <c r="E117" s="4" t="s">
        <v>155</v>
      </c>
      <c r="F117" s="4" t="s">
        <v>172</v>
      </c>
      <c r="G117" s="2" t="s">
        <v>34</v>
      </c>
      <c r="H117" s="4" t="s">
        <v>35</v>
      </c>
      <c r="I117" s="5" t="s">
        <v>36</v>
      </c>
      <c r="J117" s="4" t="s">
        <v>37</v>
      </c>
      <c r="K117" s="4"/>
      <c r="L117" s="6">
        <v>124473</v>
      </c>
      <c r="M117" s="6">
        <v>124473</v>
      </c>
    </row>
    <row r="118" spans="1:13" ht="41.4" x14ac:dyDescent="0.3">
      <c r="A118" s="4">
        <v>111</v>
      </c>
      <c r="B118" s="2" t="s">
        <v>38</v>
      </c>
      <c r="C118" s="4" t="s">
        <v>166</v>
      </c>
      <c r="D118" s="4" t="s">
        <v>31</v>
      </c>
      <c r="E118" s="4" t="s">
        <v>155</v>
      </c>
      <c r="F118" s="4" t="s">
        <v>173</v>
      </c>
      <c r="G118" s="2" t="s">
        <v>34</v>
      </c>
      <c r="H118" s="4" t="s">
        <v>35</v>
      </c>
      <c r="I118" s="5" t="s">
        <v>36</v>
      </c>
      <c r="J118" s="4" t="s">
        <v>37</v>
      </c>
      <c r="K118" s="4"/>
      <c r="L118" s="6">
        <v>157609</v>
      </c>
      <c r="M118" s="6">
        <v>157609</v>
      </c>
    </row>
    <row r="119" spans="1:13" ht="41.4" x14ac:dyDescent="0.3">
      <c r="A119" s="4">
        <v>112</v>
      </c>
      <c r="B119" s="2" t="s">
        <v>38</v>
      </c>
      <c r="C119" s="4" t="s">
        <v>166</v>
      </c>
      <c r="D119" s="4" t="s">
        <v>31</v>
      </c>
      <c r="E119" s="4" t="s">
        <v>155</v>
      </c>
      <c r="F119" s="4" t="s">
        <v>174</v>
      </c>
      <c r="G119" s="2" t="s">
        <v>34</v>
      </c>
      <c r="H119" s="4" t="s">
        <v>35</v>
      </c>
      <c r="I119" s="5" t="s">
        <v>36</v>
      </c>
      <c r="J119" s="4" t="s">
        <v>37</v>
      </c>
      <c r="K119" s="4"/>
      <c r="L119" s="6">
        <v>190145</v>
      </c>
      <c r="M119" s="6">
        <v>190145</v>
      </c>
    </row>
    <row r="120" spans="1:13" s="52" customFormat="1" ht="42" customHeight="1" x14ac:dyDescent="0.3">
      <c r="A120" s="279" t="s">
        <v>191</v>
      </c>
      <c r="B120" s="280"/>
      <c r="C120" s="280"/>
      <c r="D120" s="280"/>
      <c r="E120" s="280"/>
      <c r="F120" s="280"/>
      <c r="G120" s="280"/>
      <c r="H120" s="280"/>
      <c r="I120" s="280"/>
      <c r="J120" s="280"/>
      <c r="K120" s="280"/>
      <c r="L120" s="280"/>
      <c r="M120" s="281"/>
    </row>
    <row r="121" spans="1:13" s="7" customFormat="1" ht="41.4" x14ac:dyDescent="0.25">
      <c r="A121" s="4">
        <v>1</v>
      </c>
      <c r="B121" s="4" t="s">
        <v>192</v>
      </c>
      <c r="C121" s="2" t="s">
        <v>193</v>
      </c>
      <c r="D121" s="4" t="s">
        <v>31</v>
      </c>
      <c r="E121" s="4" t="s">
        <v>194</v>
      </c>
      <c r="F121" s="4" t="s">
        <v>195</v>
      </c>
      <c r="G121" s="4" t="s">
        <v>196</v>
      </c>
      <c r="H121" s="4" t="s">
        <v>35</v>
      </c>
      <c r="I121" s="4" t="s">
        <v>197</v>
      </c>
      <c r="J121" s="4" t="s">
        <v>176</v>
      </c>
      <c r="K121" s="4"/>
      <c r="L121" s="133">
        <v>2700</v>
      </c>
      <c r="M121" s="133">
        <v>2700</v>
      </c>
    </row>
    <row r="122" spans="1:13" s="7" customFormat="1" ht="41.4" x14ac:dyDescent="0.25">
      <c r="A122" s="4">
        <v>2</v>
      </c>
      <c r="B122" s="4" t="s">
        <v>192</v>
      </c>
      <c r="C122" s="2" t="s">
        <v>193</v>
      </c>
      <c r="D122" s="4" t="s">
        <v>31</v>
      </c>
      <c r="E122" s="4" t="s">
        <v>194</v>
      </c>
      <c r="F122" s="4" t="s">
        <v>198</v>
      </c>
      <c r="G122" s="4" t="s">
        <v>196</v>
      </c>
      <c r="H122" s="4" t="s">
        <v>35</v>
      </c>
      <c r="I122" s="4" t="s">
        <v>197</v>
      </c>
      <c r="J122" s="4" t="s">
        <v>176</v>
      </c>
      <c r="K122" s="4"/>
      <c r="L122" s="133">
        <v>4470</v>
      </c>
      <c r="M122" s="133">
        <v>4470</v>
      </c>
    </row>
    <row r="123" spans="1:13" ht="41.4" x14ac:dyDescent="0.3">
      <c r="A123" s="4">
        <v>3</v>
      </c>
      <c r="B123" s="4" t="s">
        <v>192</v>
      </c>
      <c r="C123" s="2" t="s">
        <v>199</v>
      </c>
      <c r="D123" s="4" t="s">
        <v>31</v>
      </c>
      <c r="E123" s="2" t="s">
        <v>130</v>
      </c>
      <c r="F123" s="4" t="s">
        <v>200</v>
      </c>
      <c r="G123" s="4" t="s">
        <v>196</v>
      </c>
      <c r="H123" s="4" t="s">
        <v>35</v>
      </c>
      <c r="I123" s="4" t="s">
        <v>197</v>
      </c>
      <c r="J123" s="4" t="s">
        <v>176</v>
      </c>
      <c r="K123" s="4"/>
      <c r="L123" s="133">
        <v>5180</v>
      </c>
      <c r="M123" s="133">
        <v>5180</v>
      </c>
    </row>
    <row r="124" spans="1:13" ht="41.4" x14ac:dyDescent="0.3">
      <c r="A124" s="4">
        <v>4</v>
      </c>
      <c r="B124" s="4" t="s">
        <v>192</v>
      </c>
      <c r="C124" s="2" t="s">
        <v>199</v>
      </c>
      <c r="D124" s="4" t="s">
        <v>31</v>
      </c>
      <c r="E124" s="2" t="s">
        <v>130</v>
      </c>
      <c r="F124" s="4" t="s">
        <v>201</v>
      </c>
      <c r="G124" s="4" t="s">
        <v>196</v>
      </c>
      <c r="H124" s="4" t="s">
        <v>35</v>
      </c>
      <c r="I124" s="4" t="s">
        <v>197</v>
      </c>
      <c r="J124" s="4" t="s">
        <v>176</v>
      </c>
      <c r="K124" s="4"/>
      <c r="L124" s="133">
        <v>7310</v>
      </c>
      <c r="M124" s="133">
        <v>7310</v>
      </c>
    </row>
    <row r="125" spans="1:13" ht="41.4" x14ac:dyDescent="0.3">
      <c r="A125" s="4">
        <v>5</v>
      </c>
      <c r="B125" s="4" t="s">
        <v>192</v>
      </c>
      <c r="C125" s="2" t="s">
        <v>199</v>
      </c>
      <c r="D125" s="4" t="s">
        <v>31</v>
      </c>
      <c r="E125" s="2" t="s">
        <v>130</v>
      </c>
      <c r="F125" s="4" t="s">
        <v>202</v>
      </c>
      <c r="G125" s="4" t="s">
        <v>196</v>
      </c>
      <c r="H125" s="4" t="s">
        <v>35</v>
      </c>
      <c r="I125" s="4" t="s">
        <v>197</v>
      </c>
      <c r="J125" s="4" t="s">
        <v>176</v>
      </c>
      <c r="K125" s="4"/>
      <c r="L125" s="133">
        <v>9390</v>
      </c>
      <c r="M125" s="133">
        <v>9390</v>
      </c>
    </row>
    <row r="126" spans="1:13" ht="41.4" x14ac:dyDescent="0.3">
      <c r="A126" s="4">
        <v>6</v>
      </c>
      <c r="B126" s="4" t="s">
        <v>192</v>
      </c>
      <c r="C126" s="2" t="s">
        <v>199</v>
      </c>
      <c r="D126" s="4" t="s">
        <v>31</v>
      </c>
      <c r="E126" s="2" t="s">
        <v>130</v>
      </c>
      <c r="F126" s="4" t="s">
        <v>203</v>
      </c>
      <c r="G126" s="4" t="s">
        <v>196</v>
      </c>
      <c r="H126" s="4" t="s">
        <v>35</v>
      </c>
      <c r="I126" s="4" t="s">
        <v>197</v>
      </c>
      <c r="J126" s="4" t="s">
        <v>176</v>
      </c>
      <c r="K126" s="4"/>
      <c r="L126" s="133">
        <v>13370</v>
      </c>
      <c r="M126" s="133">
        <v>13370</v>
      </c>
    </row>
    <row r="127" spans="1:13" ht="41.4" x14ac:dyDescent="0.3">
      <c r="A127" s="4">
        <v>7</v>
      </c>
      <c r="B127" s="4" t="s">
        <v>192</v>
      </c>
      <c r="C127" s="2" t="s">
        <v>199</v>
      </c>
      <c r="D127" s="4" t="s">
        <v>31</v>
      </c>
      <c r="E127" s="2" t="s">
        <v>130</v>
      </c>
      <c r="F127" s="4" t="s">
        <v>204</v>
      </c>
      <c r="G127" s="4" t="s">
        <v>196</v>
      </c>
      <c r="H127" s="4" t="s">
        <v>35</v>
      </c>
      <c r="I127" s="4" t="s">
        <v>197</v>
      </c>
      <c r="J127" s="4" t="s">
        <v>176</v>
      </c>
      <c r="K127" s="4"/>
      <c r="L127" s="133">
        <v>21680</v>
      </c>
      <c r="M127" s="133">
        <v>21680</v>
      </c>
    </row>
    <row r="128" spans="1:13" ht="41.4" x14ac:dyDescent="0.3">
      <c r="A128" s="4">
        <v>8</v>
      </c>
      <c r="B128" s="4" t="s">
        <v>192</v>
      </c>
      <c r="C128" s="2" t="s">
        <v>205</v>
      </c>
      <c r="D128" s="4" t="s">
        <v>31</v>
      </c>
      <c r="E128" s="2" t="s">
        <v>206</v>
      </c>
      <c r="F128" s="4" t="s">
        <v>207</v>
      </c>
      <c r="G128" s="4" t="s">
        <v>196</v>
      </c>
      <c r="H128" s="4" t="s">
        <v>35</v>
      </c>
      <c r="I128" s="4" t="s">
        <v>197</v>
      </c>
      <c r="J128" s="4" t="s">
        <v>176</v>
      </c>
      <c r="K128" s="4"/>
      <c r="L128" s="133">
        <v>10780</v>
      </c>
      <c r="M128" s="133">
        <v>10780</v>
      </c>
    </row>
    <row r="129" spans="1:13" ht="41.4" x14ac:dyDescent="0.3">
      <c r="A129" s="4">
        <v>9</v>
      </c>
      <c r="B129" s="4" t="s">
        <v>192</v>
      </c>
      <c r="C129" s="2" t="s">
        <v>205</v>
      </c>
      <c r="D129" s="4" t="s">
        <v>31</v>
      </c>
      <c r="E129" s="2" t="s">
        <v>206</v>
      </c>
      <c r="F129" s="4" t="s">
        <v>208</v>
      </c>
      <c r="G129" s="4" t="s">
        <v>196</v>
      </c>
      <c r="H129" s="4" t="s">
        <v>35</v>
      </c>
      <c r="I129" s="4" t="s">
        <v>197</v>
      </c>
      <c r="J129" s="4" t="s">
        <v>176</v>
      </c>
      <c r="K129" s="4"/>
      <c r="L129" s="133">
        <v>15180</v>
      </c>
      <c r="M129" s="133">
        <v>15180</v>
      </c>
    </row>
    <row r="130" spans="1:13" ht="41.4" x14ac:dyDescent="0.3">
      <c r="A130" s="4">
        <v>10</v>
      </c>
      <c r="B130" s="4" t="s">
        <v>192</v>
      </c>
      <c r="C130" s="2" t="s">
        <v>205</v>
      </c>
      <c r="D130" s="4" t="s">
        <v>31</v>
      </c>
      <c r="E130" s="2" t="s">
        <v>206</v>
      </c>
      <c r="F130" s="4" t="s">
        <v>209</v>
      </c>
      <c r="G130" s="4" t="s">
        <v>196</v>
      </c>
      <c r="H130" s="4" t="s">
        <v>35</v>
      </c>
      <c r="I130" s="4" t="s">
        <v>197</v>
      </c>
      <c r="J130" s="4" t="s">
        <v>176</v>
      </c>
      <c r="K130" s="4"/>
      <c r="L130" s="133">
        <v>55250</v>
      </c>
      <c r="M130" s="133">
        <v>55250</v>
      </c>
    </row>
    <row r="131" spans="1:13" ht="41.4" x14ac:dyDescent="0.3">
      <c r="A131" s="4">
        <v>11</v>
      </c>
      <c r="B131" s="4" t="s">
        <v>192</v>
      </c>
      <c r="C131" s="2" t="s">
        <v>210</v>
      </c>
      <c r="D131" s="4" t="s">
        <v>31</v>
      </c>
      <c r="E131" s="2" t="s">
        <v>130</v>
      </c>
      <c r="F131" s="2" t="s">
        <v>211</v>
      </c>
      <c r="G131" s="4" t="s">
        <v>196</v>
      </c>
      <c r="H131" s="4" t="s">
        <v>35</v>
      </c>
      <c r="I131" s="4" t="s">
        <v>197</v>
      </c>
      <c r="J131" s="4" t="s">
        <v>176</v>
      </c>
      <c r="K131" s="4"/>
      <c r="L131" s="133">
        <v>6960</v>
      </c>
      <c r="M131" s="133">
        <v>6960</v>
      </c>
    </row>
    <row r="132" spans="1:13" ht="41.4" x14ac:dyDescent="0.3">
      <c r="A132" s="4">
        <v>12</v>
      </c>
      <c r="B132" s="4" t="s">
        <v>192</v>
      </c>
      <c r="C132" s="2" t="s">
        <v>210</v>
      </c>
      <c r="D132" s="4" t="s">
        <v>31</v>
      </c>
      <c r="E132" s="2" t="s">
        <v>130</v>
      </c>
      <c r="F132" s="2" t="s">
        <v>212</v>
      </c>
      <c r="G132" s="4" t="s">
        <v>196</v>
      </c>
      <c r="H132" s="4" t="s">
        <v>35</v>
      </c>
      <c r="I132" s="4" t="s">
        <v>197</v>
      </c>
      <c r="J132" s="4" t="s">
        <v>176</v>
      </c>
      <c r="K132" s="4"/>
      <c r="L132" s="133">
        <v>11340</v>
      </c>
      <c r="M132" s="133">
        <v>11340</v>
      </c>
    </row>
    <row r="133" spans="1:13" ht="41.4" x14ac:dyDescent="0.3">
      <c r="A133" s="4">
        <v>13</v>
      </c>
      <c r="B133" s="4" t="s">
        <v>192</v>
      </c>
      <c r="C133" s="2" t="s">
        <v>210</v>
      </c>
      <c r="D133" s="4" t="s">
        <v>31</v>
      </c>
      <c r="E133" s="2" t="s">
        <v>130</v>
      </c>
      <c r="F133" s="2" t="s">
        <v>213</v>
      </c>
      <c r="G133" s="4" t="s">
        <v>196</v>
      </c>
      <c r="H133" s="4" t="s">
        <v>35</v>
      </c>
      <c r="I133" s="4" t="s">
        <v>197</v>
      </c>
      <c r="J133" s="4" t="s">
        <v>176</v>
      </c>
      <c r="K133" s="4"/>
      <c r="L133" s="133">
        <v>41720</v>
      </c>
      <c r="M133" s="133">
        <v>41720</v>
      </c>
    </row>
    <row r="134" spans="1:13" ht="41.4" x14ac:dyDescent="0.3">
      <c r="A134" s="4">
        <v>14</v>
      </c>
      <c r="B134" s="4" t="s">
        <v>192</v>
      </c>
      <c r="C134" s="2" t="s">
        <v>210</v>
      </c>
      <c r="D134" s="4" t="s">
        <v>31</v>
      </c>
      <c r="E134" s="2" t="s">
        <v>130</v>
      </c>
      <c r="F134" s="2" t="s">
        <v>214</v>
      </c>
      <c r="G134" s="4" t="s">
        <v>196</v>
      </c>
      <c r="H134" s="4" t="s">
        <v>35</v>
      </c>
      <c r="I134" s="4" t="s">
        <v>197</v>
      </c>
      <c r="J134" s="4" t="s">
        <v>176</v>
      </c>
      <c r="K134" s="4"/>
      <c r="L134" s="133">
        <v>183770</v>
      </c>
      <c r="M134" s="133">
        <v>183770</v>
      </c>
    </row>
    <row r="135" spans="1:13" ht="41.4" x14ac:dyDescent="0.3">
      <c r="A135" s="4">
        <v>15</v>
      </c>
      <c r="B135" s="4" t="s">
        <v>192</v>
      </c>
      <c r="C135" s="2" t="s">
        <v>210</v>
      </c>
      <c r="D135" s="4" t="s">
        <v>31</v>
      </c>
      <c r="E135" s="2" t="s">
        <v>130</v>
      </c>
      <c r="F135" s="2" t="s">
        <v>215</v>
      </c>
      <c r="G135" s="4" t="s">
        <v>196</v>
      </c>
      <c r="H135" s="4" t="s">
        <v>35</v>
      </c>
      <c r="I135" s="4" t="s">
        <v>197</v>
      </c>
      <c r="J135" s="4" t="s">
        <v>176</v>
      </c>
      <c r="K135" s="4"/>
      <c r="L135" s="133">
        <v>923380</v>
      </c>
      <c r="M135" s="133">
        <v>923380</v>
      </c>
    </row>
    <row r="136" spans="1:13" ht="41.4" x14ac:dyDescent="0.3">
      <c r="A136" s="4">
        <v>16</v>
      </c>
      <c r="B136" s="4" t="s">
        <v>192</v>
      </c>
      <c r="C136" s="2" t="s">
        <v>210</v>
      </c>
      <c r="D136" s="4" t="s">
        <v>31</v>
      </c>
      <c r="E136" s="2" t="s">
        <v>130</v>
      </c>
      <c r="F136" s="2" t="s">
        <v>216</v>
      </c>
      <c r="G136" s="4" t="s">
        <v>196</v>
      </c>
      <c r="H136" s="4" t="s">
        <v>35</v>
      </c>
      <c r="I136" s="4" t="s">
        <v>197</v>
      </c>
      <c r="J136" s="4" t="s">
        <v>176</v>
      </c>
      <c r="K136" s="4"/>
      <c r="L136" s="133">
        <v>1158200</v>
      </c>
      <c r="M136" s="133">
        <v>1158200</v>
      </c>
    </row>
    <row r="137" spans="1:13" ht="41.4" x14ac:dyDescent="0.3">
      <c r="A137" s="4">
        <v>17</v>
      </c>
      <c r="B137" s="4" t="s">
        <v>192</v>
      </c>
      <c r="C137" s="2" t="s">
        <v>217</v>
      </c>
      <c r="D137" s="4" t="s">
        <v>31</v>
      </c>
      <c r="E137" s="2" t="s">
        <v>218</v>
      </c>
      <c r="F137" s="2" t="s">
        <v>219</v>
      </c>
      <c r="G137" s="4" t="s">
        <v>196</v>
      </c>
      <c r="H137" s="4" t="s">
        <v>35</v>
      </c>
      <c r="I137" s="4" t="s">
        <v>197</v>
      </c>
      <c r="J137" s="4" t="s">
        <v>176</v>
      </c>
      <c r="K137" s="4"/>
      <c r="L137" s="133">
        <v>7580</v>
      </c>
      <c r="M137" s="133">
        <v>7580</v>
      </c>
    </row>
    <row r="138" spans="1:13" ht="41.4" x14ac:dyDescent="0.3">
      <c r="A138" s="4">
        <v>18</v>
      </c>
      <c r="B138" s="4" t="s">
        <v>192</v>
      </c>
      <c r="C138" s="2" t="s">
        <v>217</v>
      </c>
      <c r="D138" s="4" t="s">
        <v>31</v>
      </c>
      <c r="E138" s="2" t="s">
        <v>218</v>
      </c>
      <c r="F138" s="2" t="s">
        <v>220</v>
      </c>
      <c r="G138" s="4" t="s">
        <v>196</v>
      </c>
      <c r="H138" s="4" t="s">
        <v>35</v>
      </c>
      <c r="I138" s="4" t="s">
        <v>197</v>
      </c>
      <c r="J138" s="4" t="s">
        <v>176</v>
      </c>
      <c r="K138" s="4"/>
      <c r="L138" s="133">
        <v>9730</v>
      </c>
      <c r="M138" s="133">
        <v>9730</v>
      </c>
    </row>
    <row r="139" spans="1:13" ht="41.4" x14ac:dyDescent="0.3">
      <c r="A139" s="4">
        <v>19</v>
      </c>
      <c r="B139" s="4" t="s">
        <v>192</v>
      </c>
      <c r="C139" s="2" t="s">
        <v>217</v>
      </c>
      <c r="D139" s="4" t="s">
        <v>31</v>
      </c>
      <c r="E139" s="2" t="s">
        <v>218</v>
      </c>
      <c r="F139" s="2" t="s">
        <v>221</v>
      </c>
      <c r="G139" s="4" t="s">
        <v>196</v>
      </c>
      <c r="H139" s="4" t="s">
        <v>35</v>
      </c>
      <c r="I139" s="4" t="s">
        <v>197</v>
      </c>
      <c r="J139" s="4" t="s">
        <v>176</v>
      </c>
      <c r="K139" s="4"/>
      <c r="L139" s="133">
        <v>28810</v>
      </c>
      <c r="M139" s="133">
        <v>28810</v>
      </c>
    </row>
    <row r="140" spans="1:13" ht="41.4" x14ac:dyDescent="0.3">
      <c r="A140" s="4">
        <v>20</v>
      </c>
      <c r="B140" s="4" t="s">
        <v>192</v>
      </c>
      <c r="C140" s="2" t="s">
        <v>217</v>
      </c>
      <c r="D140" s="4" t="s">
        <v>31</v>
      </c>
      <c r="E140" s="2" t="s">
        <v>218</v>
      </c>
      <c r="F140" s="2" t="s">
        <v>222</v>
      </c>
      <c r="G140" s="4" t="s">
        <v>196</v>
      </c>
      <c r="H140" s="4" t="s">
        <v>35</v>
      </c>
      <c r="I140" s="4" t="s">
        <v>197</v>
      </c>
      <c r="J140" s="4" t="s">
        <v>176</v>
      </c>
      <c r="K140" s="4"/>
      <c r="L140" s="133">
        <v>103550</v>
      </c>
      <c r="M140" s="133">
        <v>103550</v>
      </c>
    </row>
    <row r="141" spans="1:13" ht="41.4" x14ac:dyDescent="0.3">
      <c r="A141" s="4">
        <v>21</v>
      </c>
      <c r="B141" s="4" t="s">
        <v>192</v>
      </c>
      <c r="C141" s="2" t="s">
        <v>217</v>
      </c>
      <c r="D141" s="4" t="s">
        <v>31</v>
      </c>
      <c r="E141" s="2" t="s">
        <v>218</v>
      </c>
      <c r="F141" s="2" t="s">
        <v>223</v>
      </c>
      <c r="G141" s="4" t="s">
        <v>196</v>
      </c>
      <c r="H141" s="4" t="s">
        <v>35</v>
      </c>
      <c r="I141" s="4" t="s">
        <v>197</v>
      </c>
      <c r="J141" s="4" t="s">
        <v>176</v>
      </c>
      <c r="K141" s="4"/>
      <c r="L141" s="133">
        <v>191830</v>
      </c>
      <c r="M141" s="133">
        <v>191830</v>
      </c>
    </row>
    <row r="142" spans="1:13" ht="41.4" x14ac:dyDescent="0.3">
      <c r="A142" s="4">
        <v>22</v>
      </c>
      <c r="B142" s="4" t="s">
        <v>192</v>
      </c>
      <c r="C142" s="2" t="s">
        <v>217</v>
      </c>
      <c r="D142" s="4" t="s">
        <v>31</v>
      </c>
      <c r="E142" s="2" t="s">
        <v>218</v>
      </c>
      <c r="F142" s="2" t="s">
        <v>224</v>
      </c>
      <c r="G142" s="4" t="s">
        <v>196</v>
      </c>
      <c r="H142" s="4" t="s">
        <v>35</v>
      </c>
      <c r="I142" s="4" t="s">
        <v>197</v>
      </c>
      <c r="J142" s="4" t="s">
        <v>176</v>
      </c>
      <c r="K142" s="4"/>
      <c r="L142" s="133">
        <v>374630</v>
      </c>
      <c r="M142" s="133">
        <v>374630</v>
      </c>
    </row>
    <row r="143" spans="1:13" ht="41.4" x14ac:dyDescent="0.3">
      <c r="A143" s="4">
        <v>23</v>
      </c>
      <c r="B143" s="4" t="s">
        <v>192</v>
      </c>
      <c r="C143" s="2" t="s">
        <v>217</v>
      </c>
      <c r="D143" s="4" t="s">
        <v>31</v>
      </c>
      <c r="E143" s="2" t="s">
        <v>218</v>
      </c>
      <c r="F143" s="2" t="s">
        <v>225</v>
      </c>
      <c r="G143" s="4" t="s">
        <v>196</v>
      </c>
      <c r="H143" s="4" t="s">
        <v>35</v>
      </c>
      <c r="I143" s="4" t="s">
        <v>197</v>
      </c>
      <c r="J143" s="4" t="s">
        <v>176</v>
      </c>
      <c r="K143" s="4"/>
      <c r="L143" s="133">
        <v>579530</v>
      </c>
      <c r="M143" s="133">
        <v>579530</v>
      </c>
    </row>
    <row r="144" spans="1:13" ht="41.4" x14ac:dyDescent="0.3">
      <c r="A144" s="4">
        <v>24</v>
      </c>
      <c r="B144" s="4" t="s">
        <v>192</v>
      </c>
      <c r="C144" s="2" t="s">
        <v>226</v>
      </c>
      <c r="D144" s="4" t="s">
        <v>31</v>
      </c>
      <c r="E144" s="2" t="s">
        <v>57</v>
      </c>
      <c r="F144" s="2" t="s">
        <v>227</v>
      </c>
      <c r="G144" s="4" t="s">
        <v>196</v>
      </c>
      <c r="H144" s="4" t="s">
        <v>35</v>
      </c>
      <c r="I144" s="4" t="s">
        <v>197</v>
      </c>
      <c r="J144" s="4" t="s">
        <v>176</v>
      </c>
      <c r="K144" s="4"/>
      <c r="L144" s="133">
        <v>21750</v>
      </c>
      <c r="M144" s="133">
        <v>21750</v>
      </c>
    </row>
    <row r="145" spans="1:13" ht="41.4" x14ac:dyDescent="0.3">
      <c r="A145" s="4">
        <v>25</v>
      </c>
      <c r="B145" s="4" t="s">
        <v>192</v>
      </c>
      <c r="C145" s="2" t="s">
        <v>226</v>
      </c>
      <c r="D145" s="4" t="s">
        <v>31</v>
      </c>
      <c r="E145" s="2" t="s">
        <v>57</v>
      </c>
      <c r="F145" s="2" t="s">
        <v>228</v>
      </c>
      <c r="G145" s="4" t="s">
        <v>196</v>
      </c>
      <c r="H145" s="4" t="s">
        <v>35</v>
      </c>
      <c r="I145" s="4" t="s">
        <v>197</v>
      </c>
      <c r="J145" s="4" t="s">
        <v>176</v>
      </c>
      <c r="K145" s="4"/>
      <c r="L145" s="133">
        <v>47100</v>
      </c>
      <c r="M145" s="133">
        <v>47100</v>
      </c>
    </row>
    <row r="146" spans="1:13" ht="41.4" x14ac:dyDescent="0.3">
      <c r="A146" s="4">
        <v>26</v>
      </c>
      <c r="B146" s="4" t="s">
        <v>192</v>
      </c>
      <c r="C146" s="2" t="s">
        <v>226</v>
      </c>
      <c r="D146" s="4" t="s">
        <v>31</v>
      </c>
      <c r="E146" s="2" t="s">
        <v>57</v>
      </c>
      <c r="F146" s="2" t="s">
        <v>229</v>
      </c>
      <c r="G146" s="4" t="s">
        <v>196</v>
      </c>
      <c r="H146" s="4" t="s">
        <v>35</v>
      </c>
      <c r="I146" s="4" t="s">
        <v>197</v>
      </c>
      <c r="J146" s="4" t="s">
        <v>176</v>
      </c>
      <c r="K146" s="4"/>
      <c r="L146" s="133">
        <v>105050</v>
      </c>
      <c r="M146" s="133">
        <v>105050</v>
      </c>
    </row>
    <row r="147" spans="1:13" ht="41.4" x14ac:dyDescent="0.3">
      <c r="A147" s="4">
        <v>27</v>
      </c>
      <c r="B147" s="4" t="s">
        <v>192</v>
      </c>
      <c r="C147" s="2" t="s">
        <v>230</v>
      </c>
      <c r="D147" s="4" t="s">
        <v>31</v>
      </c>
      <c r="E147" s="2" t="s">
        <v>57</v>
      </c>
      <c r="F147" s="2" t="s">
        <v>231</v>
      </c>
      <c r="G147" s="4" t="s">
        <v>196</v>
      </c>
      <c r="H147" s="4" t="s">
        <v>35</v>
      </c>
      <c r="I147" s="4" t="s">
        <v>197</v>
      </c>
      <c r="J147" s="4" t="s">
        <v>176</v>
      </c>
      <c r="K147" s="4"/>
      <c r="L147" s="134">
        <v>28700</v>
      </c>
      <c r="M147" s="134">
        <v>28700</v>
      </c>
    </row>
    <row r="148" spans="1:13" ht="41.4" x14ac:dyDescent="0.3">
      <c r="A148" s="4">
        <v>28</v>
      </c>
      <c r="B148" s="4" t="s">
        <v>192</v>
      </c>
      <c r="C148" s="2" t="s">
        <v>230</v>
      </c>
      <c r="D148" s="4" t="s">
        <v>31</v>
      </c>
      <c r="E148" s="2" t="s">
        <v>57</v>
      </c>
      <c r="F148" s="2" t="s">
        <v>232</v>
      </c>
      <c r="G148" s="4" t="s">
        <v>196</v>
      </c>
      <c r="H148" s="4" t="s">
        <v>35</v>
      </c>
      <c r="I148" s="4" t="s">
        <v>197</v>
      </c>
      <c r="J148" s="4" t="s">
        <v>176</v>
      </c>
      <c r="K148" s="4"/>
      <c r="L148" s="134">
        <v>43360</v>
      </c>
      <c r="M148" s="134">
        <v>43360</v>
      </c>
    </row>
    <row r="149" spans="1:13" ht="41.4" x14ac:dyDescent="0.3">
      <c r="A149" s="4">
        <v>29</v>
      </c>
      <c r="B149" s="4" t="s">
        <v>192</v>
      </c>
      <c r="C149" s="2" t="s">
        <v>230</v>
      </c>
      <c r="D149" s="4" t="s">
        <v>31</v>
      </c>
      <c r="E149" s="2" t="s">
        <v>57</v>
      </c>
      <c r="F149" s="2" t="s">
        <v>233</v>
      </c>
      <c r="G149" s="4" t="s">
        <v>196</v>
      </c>
      <c r="H149" s="4" t="s">
        <v>35</v>
      </c>
      <c r="I149" s="4" t="s">
        <v>197</v>
      </c>
      <c r="J149" s="4" t="s">
        <v>176</v>
      </c>
      <c r="K149" s="4"/>
      <c r="L149" s="134">
        <v>88650</v>
      </c>
      <c r="M149" s="134">
        <v>88650</v>
      </c>
    </row>
    <row r="150" spans="1:13" ht="41.4" x14ac:dyDescent="0.3">
      <c r="A150" s="4">
        <v>30</v>
      </c>
      <c r="B150" s="4" t="s">
        <v>192</v>
      </c>
      <c r="C150" s="2" t="s">
        <v>234</v>
      </c>
      <c r="D150" s="4" t="s">
        <v>31</v>
      </c>
      <c r="E150" s="2" t="s">
        <v>57</v>
      </c>
      <c r="F150" s="2" t="s">
        <v>235</v>
      </c>
      <c r="G150" s="4" t="s">
        <v>196</v>
      </c>
      <c r="H150" s="4" t="s">
        <v>35</v>
      </c>
      <c r="I150" s="4" t="s">
        <v>197</v>
      </c>
      <c r="J150" s="4" t="s">
        <v>176</v>
      </c>
      <c r="K150" s="4"/>
      <c r="L150" s="133">
        <v>36510</v>
      </c>
      <c r="M150" s="133">
        <v>36510</v>
      </c>
    </row>
    <row r="151" spans="1:13" ht="41.4" x14ac:dyDescent="0.3">
      <c r="A151" s="4">
        <v>31</v>
      </c>
      <c r="B151" s="4" t="s">
        <v>192</v>
      </c>
      <c r="C151" s="2" t="s">
        <v>234</v>
      </c>
      <c r="D151" s="4" t="s">
        <v>31</v>
      </c>
      <c r="E151" s="2" t="s">
        <v>57</v>
      </c>
      <c r="F151" s="2" t="s">
        <v>236</v>
      </c>
      <c r="G151" s="4" t="s">
        <v>196</v>
      </c>
      <c r="H151" s="4" t="s">
        <v>35</v>
      </c>
      <c r="I151" s="4" t="s">
        <v>197</v>
      </c>
      <c r="J151" s="4" t="s">
        <v>176</v>
      </c>
      <c r="K151" s="4"/>
      <c r="L151" s="133">
        <v>55200</v>
      </c>
      <c r="M151" s="133">
        <v>55200</v>
      </c>
    </row>
    <row r="152" spans="1:13" ht="41.4" x14ac:dyDescent="0.3">
      <c r="A152" s="4">
        <v>32</v>
      </c>
      <c r="B152" s="4" t="s">
        <v>192</v>
      </c>
      <c r="C152" s="2" t="s">
        <v>237</v>
      </c>
      <c r="D152" s="4" t="s">
        <v>31</v>
      </c>
      <c r="E152" s="2" t="s">
        <v>238</v>
      </c>
      <c r="F152" s="2" t="s">
        <v>239</v>
      </c>
      <c r="G152" s="4" t="s">
        <v>196</v>
      </c>
      <c r="H152" s="4" t="s">
        <v>35</v>
      </c>
      <c r="I152" s="4" t="s">
        <v>197</v>
      </c>
      <c r="J152" s="4" t="s">
        <v>176</v>
      </c>
      <c r="K152" s="4"/>
      <c r="L152" s="133">
        <v>159590</v>
      </c>
      <c r="M152" s="133">
        <v>159590</v>
      </c>
    </row>
    <row r="153" spans="1:13" ht="41.4" x14ac:dyDescent="0.3">
      <c r="A153" s="4">
        <v>33</v>
      </c>
      <c r="B153" s="4" t="s">
        <v>192</v>
      </c>
      <c r="C153" s="2" t="s">
        <v>237</v>
      </c>
      <c r="D153" s="4" t="s">
        <v>31</v>
      </c>
      <c r="E153" s="2" t="s">
        <v>238</v>
      </c>
      <c r="F153" s="2" t="s">
        <v>240</v>
      </c>
      <c r="G153" s="4" t="s">
        <v>196</v>
      </c>
      <c r="H153" s="4" t="s">
        <v>35</v>
      </c>
      <c r="I153" s="4" t="s">
        <v>197</v>
      </c>
      <c r="J153" s="4" t="s">
        <v>176</v>
      </c>
      <c r="K153" s="4"/>
      <c r="L153" s="133">
        <v>231390</v>
      </c>
      <c r="M153" s="133">
        <v>231390</v>
      </c>
    </row>
    <row r="154" spans="1:13" ht="41.4" x14ac:dyDescent="0.3">
      <c r="A154" s="4">
        <v>34</v>
      </c>
      <c r="B154" s="4" t="s">
        <v>192</v>
      </c>
      <c r="C154" s="2" t="s">
        <v>237</v>
      </c>
      <c r="D154" s="4" t="s">
        <v>31</v>
      </c>
      <c r="E154" s="2" t="s">
        <v>238</v>
      </c>
      <c r="F154" s="2" t="s">
        <v>241</v>
      </c>
      <c r="G154" s="4" t="s">
        <v>196</v>
      </c>
      <c r="H154" s="4" t="s">
        <v>35</v>
      </c>
      <c r="I154" s="4" t="s">
        <v>197</v>
      </c>
      <c r="J154" s="4" t="s">
        <v>176</v>
      </c>
      <c r="K154" s="4"/>
      <c r="L154" s="133">
        <v>1211320</v>
      </c>
      <c r="M154" s="133">
        <v>1211320</v>
      </c>
    </row>
    <row r="155" spans="1:13" ht="41.4" x14ac:dyDescent="0.3">
      <c r="A155" s="4">
        <v>35</v>
      </c>
      <c r="B155" s="4" t="s">
        <v>192</v>
      </c>
      <c r="C155" s="2" t="s">
        <v>237</v>
      </c>
      <c r="D155" s="4" t="s">
        <v>31</v>
      </c>
      <c r="E155" s="2" t="s">
        <v>238</v>
      </c>
      <c r="F155" s="2" t="s">
        <v>242</v>
      </c>
      <c r="G155" s="4" t="s">
        <v>196</v>
      </c>
      <c r="H155" s="4" t="s">
        <v>35</v>
      </c>
      <c r="I155" s="4" t="s">
        <v>197</v>
      </c>
      <c r="J155" s="4" t="s">
        <v>176</v>
      </c>
      <c r="K155" s="4"/>
      <c r="L155" s="133">
        <v>1507800</v>
      </c>
      <c r="M155" s="133">
        <v>1507800</v>
      </c>
    </row>
    <row r="156" spans="1:13" ht="41.4" x14ac:dyDescent="0.3">
      <c r="A156" s="4">
        <v>36</v>
      </c>
      <c r="B156" s="4" t="s">
        <v>192</v>
      </c>
      <c r="C156" s="2" t="s">
        <v>243</v>
      </c>
      <c r="D156" s="4" t="s">
        <v>31</v>
      </c>
      <c r="E156" s="2" t="s">
        <v>238</v>
      </c>
      <c r="F156" s="2" t="s">
        <v>244</v>
      </c>
      <c r="G156" s="4" t="s">
        <v>196</v>
      </c>
      <c r="H156" s="4" t="s">
        <v>35</v>
      </c>
      <c r="I156" s="4" t="s">
        <v>197</v>
      </c>
      <c r="J156" s="4" t="s">
        <v>176</v>
      </c>
      <c r="K156" s="4"/>
      <c r="L156" s="133">
        <v>225430</v>
      </c>
      <c r="M156" s="133">
        <v>225430</v>
      </c>
    </row>
    <row r="157" spans="1:13" ht="41.4" x14ac:dyDescent="0.3">
      <c r="A157" s="4">
        <v>37</v>
      </c>
      <c r="B157" s="4" t="s">
        <v>192</v>
      </c>
      <c r="C157" s="2" t="s">
        <v>243</v>
      </c>
      <c r="D157" s="4" t="s">
        <v>31</v>
      </c>
      <c r="E157" s="2" t="s">
        <v>238</v>
      </c>
      <c r="F157" s="2" t="s">
        <v>245</v>
      </c>
      <c r="G157" s="4" t="s">
        <v>196</v>
      </c>
      <c r="H157" s="4" t="s">
        <v>35</v>
      </c>
      <c r="I157" s="4" t="s">
        <v>197</v>
      </c>
      <c r="J157" s="4" t="s">
        <v>176</v>
      </c>
      <c r="K157" s="4"/>
      <c r="L157" s="133">
        <v>595160</v>
      </c>
      <c r="M157" s="133">
        <v>595160</v>
      </c>
    </row>
    <row r="158" spans="1:13" ht="41.4" x14ac:dyDescent="0.3">
      <c r="A158" s="4">
        <v>38</v>
      </c>
      <c r="B158" s="4" t="s">
        <v>192</v>
      </c>
      <c r="C158" s="2" t="s">
        <v>243</v>
      </c>
      <c r="D158" s="4" t="s">
        <v>31</v>
      </c>
      <c r="E158" s="2" t="s">
        <v>238</v>
      </c>
      <c r="F158" s="2" t="s">
        <v>246</v>
      </c>
      <c r="G158" s="4" t="s">
        <v>196</v>
      </c>
      <c r="H158" s="4" t="s">
        <v>35</v>
      </c>
      <c r="I158" s="4" t="s">
        <v>197</v>
      </c>
      <c r="J158" s="4" t="s">
        <v>176</v>
      </c>
      <c r="K158" s="4"/>
      <c r="L158" s="133">
        <v>1156730</v>
      </c>
      <c r="M158" s="133">
        <v>1156730</v>
      </c>
    </row>
    <row r="159" spans="1:13" ht="41.4" x14ac:dyDescent="0.3">
      <c r="A159" s="4">
        <v>39</v>
      </c>
      <c r="B159" s="4" t="s">
        <v>192</v>
      </c>
      <c r="C159" s="2" t="s">
        <v>243</v>
      </c>
      <c r="D159" s="4" t="s">
        <v>31</v>
      </c>
      <c r="E159" s="2" t="s">
        <v>238</v>
      </c>
      <c r="F159" s="2" t="s">
        <v>247</v>
      </c>
      <c r="G159" s="4" t="s">
        <v>196</v>
      </c>
      <c r="H159" s="4" t="s">
        <v>35</v>
      </c>
      <c r="I159" s="4" t="s">
        <v>197</v>
      </c>
      <c r="J159" s="4" t="s">
        <v>176</v>
      </c>
      <c r="K159" s="4"/>
      <c r="L159" s="133">
        <v>1497420</v>
      </c>
      <c r="M159" s="133">
        <v>1497420</v>
      </c>
    </row>
    <row r="160" spans="1:13" ht="41.4" x14ac:dyDescent="0.3">
      <c r="A160" s="4">
        <v>40</v>
      </c>
      <c r="B160" s="4" t="s">
        <v>192</v>
      </c>
      <c r="C160" s="2" t="s">
        <v>248</v>
      </c>
      <c r="D160" s="4" t="s">
        <v>31</v>
      </c>
      <c r="E160" s="2" t="s">
        <v>218</v>
      </c>
      <c r="F160" s="2" t="s">
        <v>249</v>
      </c>
      <c r="G160" s="4" t="s">
        <v>196</v>
      </c>
      <c r="H160" s="4" t="s">
        <v>35</v>
      </c>
      <c r="I160" s="4" t="s">
        <v>197</v>
      </c>
      <c r="J160" s="4" t="s">
        <v>176</v>
      </c>
      <c r="K160" s="4"/>
      <c r="L160" s="133">
        <v>289350</v>
      </c>
      <c r="M160" s="133">
        <v>289350</v>
      </c>
    </row>
    <row r="161" spans="1:13" ht="41.4" x14ac:dyDescent="0.3">
      <c r="A161" s="4">
        <v>41</v>
      </c>
      <c r="B161" s="4" t="s">
        <v>192</v>
      </c>
      <c r="C161" s="2" t="s">
        <v>248</v>
      </c>
      <c r="D161" s="4" t="s">
        <v>31</v>
      </c>
      <c r="E161" s="2" t="s">
        <v>218</v>
      </c>
      <c r="F161" s="2" t="s">
        <v>250</v>
      </c>
      <c r="G161" s="4" t="s">
        <v>196</v>
      </c>
      <c r="H161" s="4" t="s">
        <v>35</v>
      </c>
      <c r="I161" s="4" t="s">
        <v>197</v>
      </c>
      <c r="J161" s="4" t="s">
        <v>176</v>
      </c>
      <c r="K161" s="4"/>
      <c r="L161" s="133">
        <v>428970</v>
      </c>
      <c r="M161" s="133">
        <v>428970</v>
      </c>
    </row>
    <row r="162" spans="1:13" ht="41.4" x14ac:dyDescent="0.3">
      <c r="A162" s="4">
        <v>42</v>
      </c>
      <c r="B162" s="4" t="s">
        <v>192</v>
      </c>
      <c r="C162" s="2" t="s">
        <v>248</v>
      </c>
      <c r="D162" s="4" t="s">
        <v>31</v>
      </c>
      <c r="E162" s="2" t="s">
        <v>218</v>
      </c>
      <c r="F162" s="2" t="s">
        <v>251</v>
      </c>
      <c r="G162" s="4" t="s">
        <v>196</v>
      </c>
      <c r="H162" s="4" t="s">
        <v>35</v>
      </c>
      <c r="I162" s="4" t="s">
        <v>197</v>
      </c>
      <c r="J162" s="4" t="s">
        <v>176</v>
      </c>
      <c r="K162" s="4"/>
      <c r="L162" s="133">
        <v>800270</v>
      </c>
      <c r="M162" s="133">
        <v>800270</v>
      </c>
    </row>
    <row r="163" spans="1:13" ht="41.4" x14ac:dyDescent="0.3">
      <c r="A163" s="4">
        <v>43</v>
      </c>
      <c r="B163" s="4" t="s">
        <v>192</v>
      </c>
      <c r="C163" s="2" t="s">
        <v>248</v>
      </c>
      <c r="D163" s="4" t="s">
        <v>31</v>
      </c>
      <c r="E163" s="2" t="s">
        <v>218</v>
      </c>
      <c r="F163" s="2" t="s">
        <v>252</v>
      </c>
      <c r="G163" s="4" t="s">
        <v>196</v>
      </c>
      <c r="H163" s="4" t="s">
        <v>35</v>
      </c>
      <c r="I163" s="4" t="s">
        <v>197</v>
      </c>
      <c r="J163" s="4" t="s">
        <v>176</v>
      </c>
      <c r="K163" s="4"/>
      <c r="L163" s="133">
        <v>1983900</v>
      </c>
      <c r="M163" s="133">
        <v>1983900</v>
      </c>
    </row>
    <row r="164" spans="1:13" ht="41.4" x14ac:dyDescent="0.3">
      <c r="A164" s="4">
        <v>44</v>
      </c>
      <c r="B164" s="4" t="s">
        <v>192</v>
      </c>
      <c r="C164" s="2" t="s">
        <v>248</v>
      </c>
      <c r="D164" s="4" t="s">
        <v>31</v>
      </c>
      <c r="E164" s="2" t="s">
        <v>218</v>
      </c>
      <c r="F164" s="2" t="s">
        <v>253</v>
      </c>
      <c r="G164" s="4" t="s">
        <v>196</v>
      </c>
      <c r="H164" s="4" t="s">
        <v>35</v>
      </c>
      <c r="I164" s="4" t="s">
        <v>197</v>
      </c>
      <c r="J164" s="4" t="s">
        <v>176</v>
      </c>
      <c r="K164" s="4"/>
      <c r="L164" s="133">
        <v>2948430</v>
      </c>
      <c r="M164" s="133">
        <v>2948430</v>
      </c>
    </row>
    <row r="165" spans="1:13" ht="41.4" x14ac:dyDescent="0.3">
      <c r="A165" s="4">
        <v>45</v>
      </c>
      <c r="B165" s="4" t="s">
        <v>192</v>
      </c>
      <c r="C165" s="2" t="s">
        <v>254</v>
      </c>
      <c r="D165" s="4" t="s">
        <v>31</v>
      </c>
      <c r="E165" s="2" t="s">
        <v>238</v>
      </c>
      <c r="F165" s="2" t="s">
        <v>255</v>
      </c>
      <c r="G165" s="4" t="s">
        <v>196</v>
      </c>
      <c r="H165" s="4" t="s">
        <v>35</v>
      </c>
      <c r="I165" s="4" t="s">
        <v>197</v>
      </c>
      <c r="J165" s="4" t="s">
        <v>176</v>
      </c>
      <c r="K165" s="4"/>
      <c r="L165" s="133">
        <v>272030</v>
      </c>
      <c r="M165" s="133">
        <v>272030</v>
      </c>
    </row>
    <row r="166" spans="1:13" ht="41.4" x14ac:dyDescent="0.3">
      <c r="A166" s="4">
        <v>46</v>
      </c>
      <c r="B166" s="4" t="s">
        <v>192</v>
      </c>
      <c r="C166" s="2" t="s">
        <v>254</v>
      </c>
      <c r="D166" s="4" t="s">
        <v>31</v>
      </c>
      <c r="E166" s="2" t="s">
        <v>238</v>
      </c>
      <c r="F166" s="2" t="s">
        <v>256</v>
      </c>
      <c r="G166" s="4" t="s">
        <v>196</v>
      </c>
      <c r="H166" s="4" t="s">
        <v>35</v>
      </c>
      <c r="I166" s="4" t="s">
        <v>197</v>
      </c>
      <c r="J166" s="4" t="s">
        <v>176</v>
      </c>
      <c r="K166" s="4"/>
      <c r="L166" s="133">
        <v>392580</v>
      </c>
      <c r="M166" s="133">
        <v>392580</v>
      </c>
    </row>
    <row r="167" spans="1:13" ht="41.4" x14ac:dyDescent="0.3">
      <c r="A167" s="4">
        <v>47</v>
      </c>
      <c r="B167" s="4" t="s">
        <v>192</v>
      </c>
      <c r="C167" s="2" t="s">
        <v>254</v>
      </c>
      <c r="D167" s="4" t="s">
        <v>31</v>
      </c>
      <c r="E167" s="2" t="s">
        <v>238</v>
      </c>
      <c r="F167" s="2" t="s">
        <v>257</v>
      </c>
      <c r="G167" s="4" t="s">
        <v>196</v>
      </c>
      <c r="H167" s="4" t="s">
        <v>35</v>
      </c>
      <c r="I167" s="4" t="s">
        <v>197</v>
      </c>
      <c r="J167" s="4" t="s">
        <v>176</v>
      </c>
      <c r="K167" s="4"/>
      <c r="L167" s="133">
        <v>697850</v>
      </c>
      <c r="M167" s="133">
        <v>697850</v>
      </c>
    </row>
    <row r="168" spans="1:13" ht="41.4" x14ac:dyDescent="0.3">
      <c r="A168" s="4">
        <v>48</v>
      </c>
      <c r="B168" s="4" t="s">
        <v>192</v>
      </c>
      <c r="C168" s="2" t="s">
        <v>254</v>
      </c>
      <c r="D168" s="4" t="s">
        <v>31</v>
      </c>
      <c r="E168" s="2" t="s">
        <v>238</v>
      </c>
      <c r="F168" s="2" t="s">
        <v>258</v>
      </c>
      <c r="G168" s="4" t="s">
        <v>196</v>
      </c>
      <c r="H168" s="4" t="s">
        <v>35</v>
      </c>
      <c r="I168" s="4" t="s">
        <v>197</v>
      </c>
      <c r="J168" s="4" t="s">
        <v>176</v>
      </c>
      <c r="K168" s="4"/>
      <c r="L168" s="133">
        <v>1346120</v>
      </c>
      <c r="M168" s="133">
        <v>1346120</v>
      </c>
    </row>
    <row r="169" spans="1:13" ht="41.4" x14ac:dyDescent="0.3">
      <c r="A169" s="4">
        <v>49</v>
      </c>
      <c r="B169" s="4" t="s">
        <v>192</v>
      </c>
      <c r="C169" s="2" t="s">
        <v>254</v>
      </c>
      <c r="D169" s="4" t="s">
        <v>31</v>
      </c>
      <c r="E169" s="2" t="s">
        <v>238</v>
      </c>
      <c r="F169" s="2" t="s">
        <v>259</v>
      </c>
      <c r="G169" s="4" t="s">
        <v>196</v>
      </c>
      <c r="H169" s="4" t="s">
        <v>35</v>
      </c>
      <c r="I169" s="4" t="s">
        <v>197</v>
      </c>
      <c r="J169" s="4" t="s">
        <v>176</v>
      </c>
      <c r="K169" s="4"/>
      <c r="L169" s="133">
        <v>1775460</v>
      </c>
      <c r="M169" s="133">
        <v>1775460</v>
      </c>
    </row>
    <row r="170" spans="1:13" ht="41.4" x14ac:dyDescent="0.3">
      <c r="A170" s="4">
        <v>50</v>
      </c>
      <c r="B170" s="4" t="s">
        <v>192</v>
      </c>
      <c r="C170" s="2" t="s">
        <v>260</v>
      </c>
      <c r="D170" s="4" t="s">
        <v>31</v>
      </c>
      <c r="E170" s="2" t="s">
        <v>238</v>
      </c>
      <c r="F170" s="2" t="s">
        <v>261</v>
      </c>
      <c r="G170" s="4" t="s">
        <v>196</v>
      </c>
      <c r="H170" s="4" t="s">
        <v>35</v>
      </c>
      <c r="I170" s="4" t="s">
        <v>197</v>
      </c>
      <c r="J170" s="4" t="s">
        <v>176</v>
      </c>
      <c r="K170" s="4"/>
      <c r="L170" s="133">
        <v>142010</v>
      </c>
      <c r="M170" s="133">
        <v>142010</v>
      </c>
    </row>
    <row r="171" spans="1:13" ht="41.4" x14ac:dyDescent="0.3">
      <c r="A171" s="4">
        <v>51</v>
      </c>
      <c r="B171" s="4" t="s">
        <v>192</v>
      </c>
      <c r="C171" s="2" t="s">
        <v>260</v>
      </c>
      <c r="D171" s="4" t="s">
        <v>31</v>
      </c>
      <c r="E171" s="2" t="s">
        <v>238</v>
      </c>
      <c r="F171" s="2" t="s">
        <v>262</v>
      </c>
      <c r="G171" s="4" t="s">
        <v>196</v>
      </c>
      <c r="H171" s="4" t="s">
        <v>35</v>
      </c>
      <c r="I171" s="4" t="s">
        <v>197</v>
      </c>
      <c r="J171" s="4" t="s">
        <v>176</v>
      </c>
      <c r="K171" s="4"/>
      <c r="L171" s="133">
        <v>237990</v>
      </c>
      <c r="M171" s="133">
        <v>237990</v>
      </c>
    </row>
    <row r="172" spans="1:13" ht="41.4" x14ac:dyDescent="0.3">
      <c r="A172" s="4">
        <v>52</v>
      </c>
      <c r="B172" s="4" t="s">
        <v>192</v>
      </c>
      <c r="C172" s="2" t="s">
        <v>260</v>
      </c>
      <c r="D172" s="4" t="s">
        <v>31</v>
      </c>
      <c r="E172" s="2" t="s">
        <v>238</v>
      </c>
      <c r="F172" s="2" t="s">
        <v>263</v>
      </c>
      <c r="G172" s="4" t="s">
        <v>196</v>
      </c>
      <c r="H172" s="4" t="s">
        <v>35</v>
      </c>
      <c r="I172" s="4" t="s">
        <v>197</v>
      </c>
      <c r="J172" s="4" t="s">
        <v>176</v>
      </c>
      <c r="K172" s="4"/>
      <c r="L172" s="133">
        <v>425670</v>
      </c>
      <c r="M172" s="133">
        <v>425670</v>
      </c>
    </row>
    <row r="173" spans="1:13" ht="41.4" x14ac:dyDescent="0.3">
      <c r="A173" s="4">
        <v>53</v>
      </c>
      <c r="B173" s="4" t="s">
        <v>192</v>
      </c>
      <c r="C173" s="2" t="s">
        <v>260</v>
      </c>
      <c r="D173" s="4" t="s">
        <v>31</v>
      </c>
      <c r="E173" s="2" t="s">
        <v>238</v>
      </c>
      <c r="F173" s="2" t="s">
        <v>264</v>
      </c>
      <c r="G173" s="4" t="s">
        <v>196</v>
      </c>
      <c r="H173" s="4" t="s">
        <v>35</v>
      </c>
      <c r="I173" s="4" t="s">
        <v>197</v>
      </c>
      <c r="J173" s="4" t="s">
        <v>176</v>
      </c>
      <c r="K173" s="4"/>
      <c r="L173" s="133">
        <v>1018990</v>
      </c>
      <c r="M173" s="133">
        <v>1018990</v>
      </c>
    </row>
    <row r="174" spans="1:13" ht="41.4" x14ac:dyDescent="0.3">
      <c r="A174" s="4">
        <v>54</v>
      </c>
      <c r="B174" s="4" t="s">
        <v>192</v>
      </c>
      <c r="C174" s="2" t="s">
        <v>265</v>
      </c>
      <c r="D174" s="4" t="s">
        <v>31</v>
      </c>
      <c r="E174" s="2" t="s">
        <v>238</v>
      </c>
      <c r="F174" s="2" t="s">
        <v>266</v>
      </c>
      <c r="G174" s="4" t="s">
        <v>196</v>
      </c>
      <c r="H174" s="4" t="s">
        <v>35</v>
      </c>
      <c r="I174" s="4" t="s">
        <v>197</v>
      </c>
      <c r="J174" s="4" t="s">
        <v>176</v>
      </c>
      <c r="K174" s="4"/>
      <c r="L174" s="133">
        <v>73140</v>
      </c>
      <c r="M174" s="133">
        <v>73140</v>
      </c>
    </row>
    <row r="175" spans="1:13" ht="41.4" x14ac:dyDescent="0.3">
      <c r="A175" s="4">
        <v>55</v>
      </c>
      <c r="B175" s="4" t="s">
        <v>192</v>
      </c>
      <c r="C175" s="2" t="s">
        <v>265</v>
      </c>
      <c r="D175" s="4" t="s">
        <v>31</v>
      </c>
      <c r="E175" s="2" t="s">
        <v>238</v>
      </c>
      <c r="F175" s="2" t="s">
        <v>267</v>
      </c>
      <c r="G175" s="4" t="s">
        <v>196</v>
      </c>
      <c r="H175" s="4" t="s">
        <v>35</v>
      </c>
      <c r="I175" s="4" t="s">
        <v>197</v>
      </c>
      <c r="J175" s="4" t="s">
        <v>176</v>
      </c>
      <c r="K175" s="4"/>
      <c r="L175" s="133">
        <v>128090</v>
      </c>
      <c r="M175" s="133">
        <v>128090</v>
      </c>
    </row>
    <row r="176" spans="1:13" ht="41.4" x14ac:dyDescent="0.3">
      <c r="A176" s="4">
        <v>56</v>
      </c>
      <c r="B176" s="4" t="s">
        <v>192</v>
      </c>
      <c r="C176" s="2" t="s">
        <v>265</v>
      </c>
      <c r="D176" s="4" t="s">
        <v>31</v>
      </c>
      <c r="E176" s="2" t="s">
        <v>238</v>
      </c>
      <c r="F176" s="2" t="s">
        <v>268</v>
      </c>
      <c r="G176" s="4" t="s">
        <v>196</v>
      </c>
      <c r="H176" s="4" t="s">
        <v>35</v>
      </c>
      <c r="I176" s="4" t="s">
        <v>197</v>
      </c>
      <c r="J176" s="4" t="s">
        <v>176</v>
      </c>
      <c r="K176" s="4"/>
      <c r="L176" s="133">
        <v>444590</v>
      </c>
      <c r="M176" s="133">
        <v>444590</v>
      </c>
    </row>
    <row r="177" spans="1:13" ht="41.4" x14ac:dyDescent="0.3">
      <c r="A177" s="4">
        <v>57</v>
      </c>
      <c r="B177" s="4" t="s">
        <v>192</v>
      </c>
      <c r="C177" s="2" t="s">
        <v>265</v>
      </c>
      <c r="D177" s="4" t="s">
        <v>31</v>
      </c>
      <c r="E177" s="2" t="s">
        <v>238</v>
      </c>
      <c r="F177" s="2" t="s">
        <v>269</v>
      </c>
      <c r="G177" s="4" t="s">
        <v>196</v>
      </c>
      <c r="H177" s="4" t="s">
        <v>35</v>
      </c>
      <c r="I177" s="4" t="s">
        <v>197</v>
      </c>
      <c r="J177" s="4" t="s">
        <v>176</v>
      </c>
      <c r="K177" s="4"/>
      <c r="L177" s="133">
        <v>1310960</v>
      </c>
      <c r="M177" s="133">
        <v>1310960</v>
      </c>
    </row>
    <row r="178" spans="1:13" ht="41.4" x14ac:dyDescent="0.3">
      <c r="A178" s="4">
        <v>58</v>
      </c>
      <c r="B178" s="4" t="s">
        <v>192</v>
      </c>
      <c r="C178" s="2" t="s">
        <v>270</v>
      </c>
      <c r="D178" s="4" t="s">
        <v>31</v>
      </c>
      <c r="E178" s="2" t="s">
        <v>238</v>
      </c>
      <c r="F178" s="2" t="s">
        <v>271</v>
      </c>
      <c r="G178" s="4" t="s">
        <v>196</v>
      </c>
      <c r="H178" s="4" t="s">
        <v>35</v>
      </c>
      <c r="I178" s="4" t="s">
        <v>197</v>
      </c>
      <c r="J178" s="4" t="s">
        <v>176</v>
      </c>
      <c r="K178" s="4"/>
      <c r="L178" s="133">
        <v>120150</v>
      </c>
      <c r="M178" s="133">
        <v>120150</v>
      </c>
    </row>
    <row r="179" spans="1:13" ht="41.4" x14ac:dyDescent="0.3">
      <c r="A179" s="4">
        <v>59</v>
      </c>
      <c r="B179" s="4" t="s">
        <v>192</v>
      </c>
      <c r="C179" s="2" t="s">
        <v>270</v>
      </c>
      <c r="D179" s="4" t="s">
        <v>31</v>
      </c>
      <c r="E179" s="2" t="s">
        <v>238</v>
      </c>
      <c r="F179" s="2" t="s">
        <v>272</v>
      </c>
      <c r="G179" s="4" t="s">
        <v>196</v>
      </c>
      <c r="H179" s="4" t="s">
        <v>35</v>
      </c>
      <c r="I179" s="4" t="s">
        <v>197</v>
      </c>
      <c r="J179" s="4" t="s">
        <v>176</v>
      </c>
      <c r="K179" s="4"/>
      <c r="L179" s="133">
        <v>246900</v>
      </c>
      <c r="M179" s="133">
        <v>246900</v>
      </c>
    </row>
    <row r="180" spans="1:13" ht="41.4" x14ac:dyDescent="0.3">
      <c r="A180" s="4">
        <v>60</v>
      </c>
      <c r="B180" s="4" t="s">
        <v>192</v>
      </c>
      <c r="C180" s="2" t="s">
        <v>270</v>
      </c>
      <c r="D180" s="4" t="s">
        <v>31</v>
      </c>
      <c r="E180" s="2" t="s">
        <v>238</v>
      </c>
      <c r="F180" s="2" t="s">
        <v>273</v>
      </c>
      <c r="G180" s="4" t="s">
        <v>196</v>
      </c>
      <c r="H180" s="4" t="s">
        <v>35</v>
      </c>
      <c r="I180" s="4" t="s">
        <v>197</v>
      </c>
      <c r="J180" s="4" t="s">
        <v>176</v>
      </c>
      <c r="K180" s="4"/>
      <c r="L180" s="133">
        <v>633380</v>
      </c>
      <c r="M180" s="133">
        <v>633380</v>
      </c>
    </row>
    <row r="181" spans="1:13" ht="41.4" x14ac:dyDescent="0.3">
      <c r="A181" s="4">
        <v>61</v>
      </c>
      <c r="B181" s="4" t="s">
        <v>192</v>
      </c>
      <c r="C181" s="2" t="s">
        <v>270</v>
      </c>
      <c r="D181" s="4" t="s">
        <v>31</v>
      </c>
      <c r="E181" s="2" t="s">
        <v>238</v>
      </c>
      <c r="F181" s="2" t="s">
        <v>274</v>
      </c>
      <c r="G181" s="4" t="s">
        <v>196</v>
      </c>
      <c r="H181" s="4" t="s">
        <v>35</v>
      </c>
      <c r="I181" s="4" t="s">
        <v>197</v>
      </c>
      <c r="J181" s="4" t="s">
        <v>176</v>
      </c>
      <c r="K181" s="4"/>
      <c r="L181" s="133">
        <v>2347780</v>
      </c>
      <c r="M181" s="133">
        <v>2347780</v>
      </c>
    </row>
    <row r="182" spans="1:13" ht="41.4" x14ac:dyDescent="0.3">
      <c r="A182" s="4">
        <v>62</v>
      </c>
      <c r="B182" s="4" t="s">
        <v>192</v>
      </c>
      <c r="C182" s="2" t="s">
        <v>275</v>
      </c>
      <c r="D182" s="4" t="s">
        <v>31</v>
      </c>
      <c r="E182" s="2" t="s">
        <v>218</v>
      </c>
      <c r="F182" s="2" t="s">
        <v>276</v>
      </c>
      <c r="G182" s="4" t="s">
        <v>196</v>
      </c>
      <c r="H182" s="4" t="s">
        <v>35</v>
      </c>
      <c r="I182" s="4" t="s">
        <v>197</v>
      </c>
      <c r="J182" s="4" t="s">
        <v>176</v>
      </c>
      <c r="K182" s="4"/>
      <c r="L182" s="133">
        <v>106240</v>
      </c>
      <c r="M182" s="133">
        <v>106240</v>
      </c>
    </row>
    <row r="183" spans="1:13" ht="41.4" x14ac:dyDescent="0.3">
      <c r="A183" s="4">
        <v>63</v>
      </c>
      <c r="B183" s="4" t="s">
        <v>192</v>
      </c>
      <c r="C183" s="2" t="s">
        <v>275</v>
      </c>
      <c r="D183" s="4" t="s">
        <v>31</v>
      </c>
      <c r="E183" s="2" t="s">
        <v>218</v>
      </c>
      <c r="F183" s="2" t="s">
        <v>277</v>
      </c>
      <c r="G183" s="4" t="s">
        <v>196</v>
      </c>
      <c r="H183" s="4" t="s">
        <v>35</v>
      </c>
      <c r="I183" s="4" t="s">
        <v>197</v>
      </c>
      <c r="J183" s="4" t="s">
        <v>176</v>
      </c>
      <c r="K183" s="4"/>
      <c r="L183" s="133">
        <v>297090</v>
      </c>
      <c r="M183" s="133">
        <v>297090</v>
      </c>
    </row>
    <row r="184" spans="1:13" ht="41.4" x14ac:dyDescent="0.3">
      <c r="A184" s="4">
        <v>64</v>
      </c>
      <c r="B184" s="4" t="s">
        <v>192</v>
      </c>
      <c r="C184" s="2" t="s">
        <v>275</v>
      </c>
      <c r="D184" s="4" t="s">
        <v>31</v>
      </c>
      <c r="E184" s="2" t="s">
        <v>218</v>
      </c>
      <c r="F184" s="2" t="s">
        <v>278</v>
      </c>
      <c r="G184" s="4" t="s">
        <v>196</v>
      </c>
      <c r="H184" s="4" t="s">
        <v>35</v>
      </c>
      <c r="I184" s="4" t="s">
        <v>197</v>
      </c>
      <c r="J184" s="4" t="s">
        <v>176</v>
      </c>
      <c r="K184" s="4"/>
      <c r="L184" s="133">
        <v>745100</v>
      </c>
      <c r="M184" s="133">
        <v>745100</v>
      </c>
    </row>
    <row r="185" spans="1:13" ht="41.4" x14ac:dyDescent="0.3">
      <c r="A185" s="4">
        <v>65</v>
      </c>
      <c r="B185" s="4" t="s">
        <v>192</v>
      </c>
      <c r="C185" s="2" t="s">
        <v>275</v>
      </c>
      <c r="D185" s="4" t="s">
        <v>31</v>
      </c>
      <c r="E185" s="2" t="s">
        <v>218</v>
      </c>
      <c r="F185" s="2" t="s">
        <v>279</v>
      </c>
      <c r="G185" s="4" t="s">
        <v>196</v>
      </c>
      <c r="H185" s="4" t="s">
        <v>35</v>
      </c>
      <c r="I185" s="4" t="s">
        <v>197</v>
      </c>
      <c r="J185" s="4" t="s">
        <v>176</v>
      </c>
      <c r="K185" s="4"/>
      <c r="L185" s="133">
        <v>3684010</v>
      </c>
      <c r="M185" s="133">
        <v>3684010</v>
      </c>
    </row>
    <row r="186" spans="1:13" ht="41.4" x14ac:dyDescent="0.3">
      <c r="A186" s="4">
        <v>66</v>
      </c>
      <c r="B186" s="4" t="s">
        <v>192</v>
      </c>
      <c r="C186" s="2" t="s">
        <v>280</v>
      </c>
      <c r="D186" s="4" t="s">
        <v>31</v>
      </c>
      <c r="E186" s="2" t="s">
        <v>281</v>
      </c>
      <c r="F186" s="2" t="s">
        <v>282</v>
      </c>
      <c r="G186" s="4" t="s">
        <v>196</v>
      </c>
      <c r="H186" s="4" t="s">
        <v>35</v>
      </c>
      <c r="I186" s="4" t="s">
        <v>197</v>
      </c>
      <c r="J186" s="4" t="s">
        <v>176</v>
      </c>
      <c r="K186" s="4"/>
      <c r="L186" s="133">
        <v>37840</v>
      </c>
      <c r="M186" s="133">
        <v>37840</v>
      </c>
    </row>
    <row r="187" spans="1:13" ht="41.4" x14ac:dyDescent="0.3">
      <c r="A187" s="4">
        <v>67</v>
      </c>
      <c r="B187" s="4" t="s">
        <v>192</v>
      </c>
      <c r="C187" s="2" t="s">
        <v>280</v>
      </c>
      <c r="D187" s="4" t="s">
        <v>31</v>
      </c>
      <c r="E187" s="2" t="s">
        <v>281</v>
      </c>
      <c r="F187" s="2" t="s">
        <v>283</v>
      </c>
      <c r="G187" s="4" t="s">
        <v>196</v>
      </c>
      <c r="H187" s="4" t="s">
        <v>35</v>
      </c>
      <c r="I187" s="4" t="s">
        <v>197</v>
      </c>
      <c r="J187" s="4" t="s">
        <v>176</v>
      </c>
      <c r="K187" s="4"/>
      <c r="L187" s="133">
        <v>188690</v>
      </c>
      <c r="M187" s="133">
        <v>188690</v>
      </c>
    </row>
    <row r="188" spans="1:13" ht="41.4" x14ac:dyDescent="0.3">
      <c r="A188" s="4">
        <v>68</v>
      </c>
      <c r="B188" s="4" t="s">
        <v>192</v>
      </c>
      <c r="C188" s="2" t="s">
        <v>284</v>
      </c>
      <c r="D188" s="4" t="s">
        <v>31</v>
      </c>
      <c r="E188" s="2" t="s">
        <v>238</v>
      </c>
      <c r="F188" s="2" t="s">
        <v>285</v>
      </c>
      <c r="G188" s="4" t="s">
        <v>196</v>
      </c>
      <c r="H188" s="4" t="s">
        <v>35</v>
      </c>
      <c r="I188" s="4" t="s">
        <v>197</v>
      </c>
      <c r="J188" s="4" t="s">
        <v>176</v>
      </c>
      <c r="K188" s="4"/>
      <c r="L188" s="133">
        <v>62150</v>
      </c>
      <c r="M188" s="133">
        <v>62150</v>
      </c>
    </row>
    <row r="189" spans="1:13" ht="41.4" x14ac:dyDescent="0.3">
      <c r="A189" s="4">
        <v>69</v>
      </c>
      <c r="B189" s="4" t="s">
        <v>192</v>
      </c>
      <c r="C189" s="2" t="s">
        <v>284</v>
      </c>
      <c r="D189" s="4" t="s">
        <v>31</v>
      </c>
      <c r="E189" s="2" t="s">
        <v>238</v>
      </c>
      <c r="F189" s="2" t="s">
        <v>286</v>
      </c>
      <c r="G189" s="4" t="s">
        <v>196</v>
      </c>
      <c r="H189" s="4" t="s">
        <v>35</v>
      </c>
      <c r="I189" s="4" t="s">
        <v>197</v>
      </c>
      <c r="J189" s="4" t="s">
        <v>176</v>
      </c>
      <c r="K189" s="4"/>
      <c r="L189" s="133">
        <v>124910</v>
      </c>
      <c r="M189" s="133">
        <v>124910</v>
      </c>
    </row>
    <row r="190" spans="1:13" ht="41.4" x14ac:dyDescent="0.3">
      <c r="A190" s="4">
        <v>70</v>
      </c>
      <c r="B190" s="4" t="s">
        <v>192</v>
      </c>
      <c r="C190" s="2" t="s">
        <v>284</v>
      </c>
      <c r="D190" s="4" t="s">
        <v>31</v>
      </c>
      <c r="E190" s="2" t="s">
        <v>238</v>
      </c>
      <c r="F190" s="2" t="s">
        <v>287</v>
      </c>
      <c r="G190" s="4" t="s">
        <v>196</v>
      </c>
      <c r="H190" s="4" t="s">
        <v>35</v>
      </c>
      <c r="I190" s="4" t="s">
        <v>197</v>
      </c>
      <c r="J190" s="4" t="s">
        <v>176</v>
      </c>
      <c r="K190" s="4"/>
      <c r="L190" s="133">
        <v>336160</v>
      </c>
      <c r="M190" s="133">
        <v>336160</v>
      </c>
    </row>
    <row r="191" spans="1:13" ht="41.4" x14ac:dyDescent="0.3">
      <c r="A191" s="4">
        <v>71</v>
      </c>
      <c r="B191" s="4" t="s">
        <v>192</v>
      </c>
      <c r="C191" s="2" t="s">
        <v>288</v>
      </c>
      <c r="D191" s="4" t="s">
        <v>31</v>
      </c>
      <c r="E191" s="2" t="s">
        <v>238</v>
      </c>
      <c r="F191" s="2" t="s">
        <v>289</v>
      </c>
      <c r="G191" s="4" t="s">
        <v>196</v>
      </c>
      <c r="H191" s="4" t="s">
        <v>35</v>
      </c>
      <c r="I191" s="4" t="s">
        <v>197</v>
      </c>
      <c r="J191" s="4" t="s">
        <v>176</v>
      </c>
      <c r="K191" s="4"/>
      <c r="L191" s="133">
        <v>22970</v>
      </c>
      <c r="M191" s="133">
        <v>22970</v>
      </c>
    </row>
    <row r="192" spans="1:13" ht="41.4" x14ac:dyDescent="0.3">
      <c r="A192" s="4">
        <v>72</v>
      </c>
      <c r="B192" s="4" t="s">
        <v>192</v>
      </c>
      <c r="C192" s="2" t="s">
        <v>288</v>
      </c>
      <c r="D192" s="4" t="s">
        <v>31</v>
      </c>
      <c r="E192" s="2" t="s">
        <v>238</v>
      </c>
      <c r="F192" s="2" t="s">
        <v>290</v>
      </c>
      <c r="G192" s="4" t="s">
        <v>196</v>
      </c>
      <c r="H192" s="4" t="s">
        <v>35</v>
      </c>
      <c r="I192" s="4" t="s">
        <v>197</v>
      </c>
      <c r="J192" s="4" t="s">
        <v>176</v>
      </c>
      <c r="K192" s="4"/>
      <c r="L192" s="133">
        <v>124190</v>
      </c>
      <c r="M192" s="133">
        <v>124190</v>
      </c>
    </row>
    <row r="193" spans="1:13" ht="41.4" x14ac:dyDescent="0.3">
      <c r="A193" s="4">
        <v>73</v>
      </c>
      <c r="B193" s="4" t="s">
        <v>192</v>
      </c>
      <c r="C193" s="2" t="s">
        <v>288</v>
      </c>
      <c r="D193" s="4" t="s">
        <v>31</v>
      </c>
      <c r="E193" s="2" t="s">
        <v>238</v>
      </c>
      <c r="F193" s="2" t="s">
        <v>291</v>
      </c>
      <c r="G193" s="4" t="s">
        <v>196</v>
      </c>
      <c r="H193" s="4" t="s">
        <v>35</v>
      </c>
      <c r="I193" s="4" t="s">
        <v>197</v>
      </c>
      <c r="J193" s="4" t="s">
        <v>176</v>
      </c>
      <c r="K193" s="4"/>
      <c r="L193" s="133">
        <v>355580</v>
      </c>
      <c r="M193" s="133">
        <v>355580</v>
      </c>
    </row>
    <row r="194" spans="1:13" ht="41.4" x14ac:dyDescent="0.3">
      <c r="A194" s="4">
        <v>74</v>
      </c>
      <c r="B194" s="4" t="s">
        <v>192</v>
      </c>
      <c r="C194" s="2" t="s">
        <v>288</v>
      </c>
      <c r="D194" s="4" t="s">
        <v>31</v>
      </c>
      <c r="E194" s="2" t="s">
        <v>238</v>
      </c>
      <c r="F194" s="2" t="s">
        <v>292</v>
      </c>
      <c r="G194" s="4" t="s">
        <v>196</v>
      </c>
      <c r="H194" s="4" t="s">
        <v>35</v>
      </c>
      <c r="I194" s="4" t="s">
        <v>197</v>
      </c>
      <c r="J194" s="4" t="s">
        <v>176</v>
      </c>
      <c r="K194" s="4"/>
      <c r="L194" s="133">
        <v>436900</v>
      </c>
      <c r="M194" s="133">
        <v>436900</v>
      </c>
    </row>
    <row r="195" spans="1:13" ht="41.4" x14ac:dyDescent="0.3">
      <c r="A195" s="4">
        <v>75</v>
      </c>
      <c r="B195" s="4" t="s">
        <v>192</v>
      </c>
      <c r="C195" s="2" t="s">
        <v>293</v>
      </c>
      <c r="D195" s="4" t="s">
        <v>31</v>
      </c>
      <c r="E195" s="2" t="s">
        <v>238</v>
      </c>
      <c r="F195" s="2" t="s">
        <v>294</v>
      </c>
      <c r="G195" s="4" t="s">
        <v>196</v>
      </c>
      <c r="H195" s="4" t="s">
        <v>35</v>
      </c>
      <c r="I195" s="4" t="s">
        <v>197</v>
      </c>
      <c r="J195" s="4" t="s">
        <v>176</v>
      </c>
      <c r="K195" s="4"/>
      <c r="L195" s="134">
        <v>43470</v>
      </c>
      <c r="M195" s="134">
        <v>43470</v>
      </c>
    </row>
    <row r="196" spans="1:13" ht="41.4" x14ac:dyDescent="0.3">
      <c r="A196" s="4">
        <v>76</v>
      </c>
      <c r="B196" s="4" t="s">
        <v>192</v>
      </c>
      <c r="C196" s="2" t="s">
        <v>293</v>
      </c>
      <c r="D196" s="4" t="s">
        <v>31</v>
      </c>
      <c r="E196" s="2" t="s">
        <v>238</v>
      </c>
      <c r="F196" s="2" t="s">
        <v>295</v>
      </c>
      <c r="G196" s="4" t="s">
        <v>196</v>
      </c>
      <c r="H196" s="4" t="s">
        <v>35</v>
      </c>
      <c r="I196" s="4" t="s">
        <v>197</v>
      </c>
      <c r="J196" s="4" t="s">
        <v>176</v>
      </c>
      <c r="K196" s="4"/>
      <c r="L196" s="133">
        <v>121870</v>
      </c>
      <c r="M196" s="133">
        <v>121870</v>
      </c>
    </row>
    <row r="197" spans="1:13" ht="41.4" x14ac:dyDescent="0.3">
      <c r="A197" s="4">
        <v>77</v>
      </c>
      <c r="B197" s="4" t="s">
        <v>192</v>
      </c>
      <c r="C197" s="2" t="s">
        <v>293</v>
      </c>
      <c r="D197" s="4" t="s">
        <v>31</v>
      </c>
      <c r="E197" s="2" t="s">
        <v>238</v>
      </c>
      <c r="F197" s="2" t="s">
        <v>296</v>
      </c>
      <c r="G197" s="4" t="s">
        <v>196</v>
      </c>
      <c r="H197" s="4" t="s">
        <v>35</v>
      </c>
      <c r="I197" s="4" t="s">
        <v>197</v>
      </c>
      <c r="J197" s="4" t="s">
        <v>176</v>
      </c>
      <c r="K197" s="4"/>
      <c r="L197" s="133">
        <v>385610</v>
      </c>
      <c r="M197" s="133">
        <v>385610</v>
      </c>
    </row>
    <row r="198" spans="1:13" ht="41.4" x14ac:dyDescent="0.3">
      <c r="A198" s="4">
        <v>78</v>
      </c>
      <c r="B198" s="4" t="s">
        <v>192</v>
      </c>
      <c r="C198" s="2" t="s">
        <v>297</v>
      </c>
      <c r="D198" s="4" t="s">
        <v>31</v>
      </c>
      <c r="E198" s="2" t="s">
        <v>298</v>
      </c>
      <c r="F198" s="2" t="s">
        <v>299</v>
      </c>
      <c r="G198" s="4" t="s">
        <v>196</v>
      </c>
      <c r="H198" s="4" t="s">
        <v>35</v>
      </c>
      <c r="I198" s="4" t="s">
        <v>197</v>
      </c>
      <c r="J198" s="4" t="s">
        <v>176</v>
      </c>
      <c r="K198" s="4"/>
      <c r="L198" s="133">
        <v>434700</v>
      </c>
      <c r="M198" s="133">
        <v>434700</v>
      </c>
    </row>
    <row r="199" spans="1:13" ht="41.4" x14ac:dyDescent="0.3">
      <c r="A199" s="4">
        <v>79</v>
      </c>
      <c r="B199" s="4" t="s">
        <v>192</v>
      </c>
      <c r="C199" s="2" t="s">
        <v>297</v>
      </c>
      <c r="D199" s="4" t="s">
        <v>31</v>
      </c>
      <c r="E199" s="2" t="s">
        <v>298</v>
      </c>
      <c r="F199" s="2" t="s">
        <v>300</v>
      </c>
      <c r="G199" s="4" t="s">
        <v>196</v>
      </c>
      <c r="H199" s="4" t="s">
        <v>35</v>
      </c>
      <c r="I199" s="4" t="s">
        <v>197</v>
      </c>
      <c r="J199" s="4" t="s">
        <v>176</v>
      </c>
      <c r="K199" s="4"/>
      <c r="L199" s="133">
        <v>1022750</v>
      </c>
      <c r="M199" s="133">
        <v>1022750</v>
      </c>
    </row>
    <row r="200" spans="1:13" ht="69" x14ac:dyDescent="0.3">
      <c r="A200" s="4">
        <v>80</v>
      </c>
      <c r="B200" s="4" t="s">
        <v>192</v>
      </c>
      <c r="C200" s="2" t="s">
        <v>301</v>
      </c>
      <c r="D200" s="4" t="s">
        <v>31</v>
      </c>
      <c r="E200" s="2" t="s">
        <v>302</v>
      </c>
      <c r="F200" s="2" t="s">
        <v>303</v>
      </c>
      <c r="G200" s="4" t="s">
        <v>196</v>
      </c>
      <c r="H200" s="4" t="s">
        <v>35</v>
      </c>
      <c r="I200" s="4" t="s">
        <v>197</v>
      </c>
      <c r="J200" s="4" t="s">
        <v>176</v>
      </c>
      <c r="K200" s="4"/>
      <c r="L200" s="133">
        <v>1085930</v>
      </c>
      <c r="M200" s="133">
        <v>1085930</v>
      </c>
    </row>
    <row r="201" spans="1:13" ht="69" x14ac:dyDescent="0.3">
      <c r="A201" s="4">
        <v>81</v>
      </c>
      <c r="B201" s="4" t="s">
        <v>192</v>
      </c>
      <c r="C201" s="2" t="s">
        <v>301</v>
      </c>
      <c r="D201" s="4" t="s">
        <v>31</v>
      </c>
      <c r="E201" s="2" t="s">
        <v>302</v>
      </c>
      <c r="F201" s="2" t="s">
        <v>304</v>
      </c>
      <c r="G201" s="4" t="s">
        <v>196</v>
      </c>
      <c r="H201" s="4" t="s">
        <v>35</v>
      </c>
      <c r="I201" s="4" t="s">
        <v>197</v>
      </c>
      <c r="J201" s="4" t="s">
        <v>176</v>
      </c>
      <c r="K201" s="4"/>
      <c r="L201" s="133">
        <v>5513150</v>
      </c>
      <c r="M201" s="133">
        <v>5513150</v>
      </c>
    </row>
    <row r="202" spans="1:13" ht="41.4" x14ac:dyDescent="0.3">
      <c r="A202" s="4">
        <v>82</v>
      </c>
      <c r="B202" s="4" t="s">
        <v>192</v>
      </c>
      <c r="C202" s="2" t="s">
        <v>305</v>
      </c>
      <c r="D202" s="4" t="s">
        <v>31</v>
      </c>
      <c r="E202" s="2" t="s">
        <v>32</v>
      </c>
      <c r="F202" s="2" t="s">
        <v>306</v>
      </c>
      <c r="G202" s="4" t="s">
        <v>196</v>
      </c>
      <c r="H202" s="4" t="s">
        <v>35</v>
      </c>
      <c r="I202" s="4" t="s">
        <v>197</v>
      </c>
      <c r="J202" s="4" t="s">
        <v>176</v>
      </c>
      <c r="K202" s="4"/>
      <c r="L202" s="133">
        <v>8870</v>
      </c>
      <c r="M202" s="133">
        <v>8870</v>
      </c>
    </row>
    <row r="203" spans="1:13" ht="41.4" x14ac:dyDescent="0.3">
      <c r="A203" s="4">
        <v>83</v>
      </c>
      <c r="B203" s="4" t="s">
        <v>192</v>
      </c>
      <c r="C203" s="2" t="s">
        <v>305</v>
      </c>
      <c r="D203" s="4" t="s">
        <v>31</v>
      </c>
      <c r="E203" s="2" t="s">
        <v>32</v>
      </c>
      <c r="F203" s="2" t="s">
        <v>307</v>
      </c>
      <c r="G203" s="4" t="s">
        <v>196</v>
      </c>
      <c r="H203" s="4" t="s">
        <v>35</v>
      </c>
      <c r="I203" s="4" t="s">
        <v>197</v>
      </c>
      <c r="J203" s="4" t="s">
        <v>176</v>
      </c>
      <c r="K203" s="4"/>
      <c r="L203" s="133">
        <v>16260</v>
      </c>
      <c r="M203" s="133">
        <v>16260</v>
      </c>
    </row>
    <row r="204" spans="1:13" ht="41.4" x14ac:dyDescent="0.3">
      <c r="A204" s="4">
        <v>84</v>
      </c>
      <c r="B204" s="4" t="s">
        <v>192</v>
      </c>
      <c r="C204" s="2" t="s">
        <v>305</v>
      </c>
      <c r="D204" s="4" t="s">
        <v>31</v>
      </c>
      <c r="E204" s="2" t="s">
        <v>32</v>
      </c>
      <c r="F204" s="2" t="s">
        <v>308</v>
      </c>
      <c r="G204" s="4" t="s">
        <v>196</v>
      </c>
      <c r="H204" s="4" t="s">
        <v>35</v>
      </c>
      <c r="I204" s="4" t="s">
        <v>197</v>
      </c>
      <c r="J204" s="4" t="s">
        <v>176</v>
      </c>
      <c r="K204" s="4"/>
      <c r="L204" s="133">
        <v>50740</v>
      </c>
      <c r="M204" s="133">
        <v>50740</v>
      </c>
    </row>
    <row r="205" spans="1:13" ht="41.4" x14ac:dyDescent="0.3">
      <c r="A205" s="4">
        <v>85</v>
      </c>
      <c r="B205" s="4" t="s">
        <v>192</v>
      </c>
      <c r="C205" s="2" t="s">
        <v>305</v>
      </c>
      <c r="D205" s="4" t="s">
        <v>31</v>
      </c>
      <c r="E205" s="2" t="s">
        <v>32</v>
      </c>
      <c r="F205" s="2" t="s">
        <v>309</v>
      </c>
      <c r="G205" s="4" t="s">
        <v>196</v>
      </c>
      <c r="H205" s="4" t="s">
        <v>35</v>
      </c>
      <c r="I205" s="4" t="s">
        <v>197</v>
      </c>
      <c r="J205" s="4" t="s">
        <v>176</v>
      </c>
      <c r="K205" s="4"/>
      <c r="L205" s="133">
        <v>201670</v>
      </c>
      <c r="M205" s="133">
        <v>201670</v>
      </c>
    </row>
    <row r="206" spans="1:13" ht="41.4" x14ac:dyDescent="0.3">
      <c r="A206" s="4">
        <v>86</v>
      </c>
      <c r="B206" s="4" t="s">
        <v>192</v>
      </c>
      <c r="C206" s="2" t="s">
        <v>310</v>
      </c>
      <c r="D206" s="4" t="s">
        <v>31</v>
      </c>
      <c r="E206" s="2" t="s">
        <v>120</v>
      </c>
      <c r="F206" s="2" t="s">
        <v>311</v>
      </c>
      <c r="G206" s="4" t="s">
        <v>196</v>
      </c>
      <c r="H206" s="4" t="s">
        <v>35</v>
      </c>
      <c r="I206" s="4" t="s">
        <v>197</v>
      </c>
      <c r="J206" s="4" t="s">
        <v>176</v>
      </c>
      <c r="K206" s="4"/>
      <c r="L206" s="133">
        <v>20000</v>
      </c>
      <c r="M206" s="133">
        <v>20000</v>
      </c>
    </row>
    <row r="207" spans="1:13" ht="41.4" x14ac:dyDescent="0.3">
      <c r="A207" s="4">
        <v>87</v>
      </c>
      <c r="B207" s="4" t="s">
        <v>192</v>
      </c>
      <c r="C207" s="2" t="s">
        <v>310</v>
      </c>
      <c r="D207" s="4" t="s">
        <v>31</v>
      </c>
      <c r="E207" s="2" t="s">
        <v>120</v>
      </c>
      <c r="F207" s="2" t="s">
        <v>312</v>
      </c>
      <c r="G207" s="4" t="s">
        <v>196</v>
      </c>
      <c r="H207" s="4" t="s">
        <v>35</v>
      </c>
      <c r="I207" s="4" t="s">
        <v>197</v>
      </c>
      <c r="J207" s="4" t="s">
        <v>176</v>
      </c>
      <c r="K207" s="4"/>
      <c r="L207" s="133">
        <v>38760</v>
      </c>
      <c r="M207" s="133">
        <v>38760</v>
      </c>
    </row>
    <row r="208" spans="1:13" ht="41.4" x14ac:dyDescent="0.3">
      <c r="A208" s="4">
        <v>88</v>
      </c>
      <c r="B208" s="4" t="s">
        <v>192</v>
      </c>
      <c r="C208" s="2" t="s">
        <v>310</v>
      </c>
      <c r="D208" s="4" t="s">
        <v>31</v>
      </c>
      <c r="E208" s="2" t="s">
        <v>120</v>
      </c>
      <c r="F208" s="2" t="s">
        <v>313</v>
      </c>
      <c r="G208" s="4" t="s">
        <v>196</v>
      </c>
      <c r="H208" s="4" t="s">
        <v>35</v>
      </c>
      <c r="I208" s="4" t="s">
        <v>197</v>
      </c>
      <c r="J208" s="4" t="s">
        <v>176</v>
      </c>
      <c r="K208" s="4"/>
      <c r="L208" s="133">
        <v>96500</v>
      </c>
      <c r="M208" s="133">
        <v>96500</v>
      </c>
    </row>
    <row r="209" spans="1:28" ht="41.4" x14ac:dyDescent="0.3">
      <c r="A209" s="4">
        <v>89</v>
      </c>
      <c r="B209" s="4" t="s">
        <v>192</v>
      </c>
      <c r="C209" s="2" t="s">
        <v>314</v>
      </c>
      <c r="D209" s="4" t="s">
        <v>31</v>
      </c>
      <c r="E209" s="2" t="s">
        <v>155</v>
      </c>
      <c r="F209" s="2" t="s">
        <v>315</v>
      </c>
      <c r="G209" s="4" t="s">
        <v>196</v>
      </c>
      <c r="H209" s="4" t="s">
        <v>35</v>
      </c>
      <c r="I209" s="4" t="s">
        <v>197</v>
      </c>
      <c r="J209" s="4" t="s">
        <v>176</v>
      </c>
      <c r="K209" s="4"/>
      <c r="L209" s="133">
        <v>45610</v>
      </c>
      <c r="M209" s="133">
        <v>45610</v>
      </c>
    </row>
    <row r="210" spans="1:28" ht="41.4" x14ac:dyDescent="0.3">
      <c r="A210" s="4">
        <v>90</v>
      </c>
      <c r="B210" s="4" t="s">
        <v>192</v>
      </c>
      <c r="C210" s="12" t="s">
        <v>316</v>
      </c>
      <c r="D210" s="12" t="s">
        <v>317</v>
      </c>
      <c r="E210" s="12" t="s">
        <v>318</v>
      </c>
      <c r="F210" s="12" t="s">
        <v>319</v>
      </c>
      <c r="G210" s="4" t="s">
        <v>196</v>
      </c>
      <c r="H210" s="4" t="s">
        <v>35</v>
      </c>
      <c r="I210" s="4" t="s">
        <v>197</v>
      </c>
      <c r="J210" s="4" t="s">
        <v>176</v>
      </c>
      <c r="K210" s="4"/>
      <c r="L210" s="133">
        <v>27170</v>
      </c>
      <c r="M210" s="133">
        <v>27170</v>
      </c>
    </row>
    <row r="211" spans="1:28" ht="41.4" x14ac:dyDescent="0.3">
      <c r="A211" s="4">
        <v>91</v>
      </c>
      <c r="B211" s="4" t="s">
        <v>192</v>
      </c>
      <c r="C211" s="12" t="s">
        <v>316</v>
      </c>
      <c r="D211" s="12" t="s">
        <v>317</v>
      </c>
      <c r="E211" s="12" t="s">
        <v>318</v>
      </c>
      <c r="F211" s="12" t="s">
        <v>320</v>
      </c>
      <c r="G211" s="4" t="s">
        <v>196</v>
      </c>
      <c r="H211" s="4" t="s">
        <v>35</v>
      </c>
      <c r="I211" s="4" t="s">
        <v>197</v>
      </c>
      <c r="J211" s="4" t="s">
        <v>176</v>
      </c>
      <c r="K211" s="4"/>
      <c r="L211" s="133">
        <v>31530</v>
      </c>
      <c r="M211" s="133">
        <v>31530</v>
      </c>
    </row>
    <row r="212" spans="1:28" ht="41.4" x14ac:dyDescent="0.3">
      <c r="A212" s="4">
        <v>92</v>
      </c>
      <c r="B212" s="4" t="s">
        <v>192</v>
      </c>
      <c r="C212" s="12" t="s">
        <v>316</v>
      </c>
      <c r="D212" s="12" t="s">
        <v>321</v>
      </c>
      <c r="E212" s="12" t="s">
        <v>322</v>
      </c>
      <c r="F212" s="12" t="s">
        <v>323</v>
      </c>
      <c r="G212" s="4" t="s">
        <v>196</v>
      </c>
      <c r="H212" s="4" t="s">
        <v>35</v>
      </c>
      <c r="I212" s="4" t="s">
        <v>197</v>
      </c>
      <c r="J212" s="4" t="s">
        <v>176</v>
      </c>
      <c r="K212" s="4"/>
      <c r="L212" s="133">
        <v>253980</v>
      </c>
      <c r="M212" s="133">
        <v>253980</v>
      </c>
    </row>
    <row r="213" spans="1:28" ht="41.4" x14ac:dyDescent="0.3">
      <c r="A213" s="4">
        <v>93</v>
      </c>
      <c r="B213" s="4" t="s">
        <v>192</v>
      </c>
      <c r="C213" s="12" t="s">
        <v>316</v>
      </c>
      <c r="D213" s="12" t="s">
        <v>321</v>
      </c>
      <c r="E213" s="12" t="s">
        <v>322</v>
      </c>
      <c r="F213" s="12" t="s">
        <v>324</v>
      </c>
      <c r="G213" s="4" t="s">
        <v>196</v>
      </c>
      <c r="H213" s="4" t="s">
        <v>35</v>
      </c>
      <c r="I213" s="4" t="s">
        <v>197</v>
      </c>
      <c r="J213" s="4" t="s">
        <v>176</v>
      </c>
      <c r="K213" s="4"/>
      <c r="L213" s="133">
        <v>352730</v>
      </c>
      <c r="M213" s="133">
        <v>352730</v>
      </c>
    </row>
    <row r="214" spans="1:28" ht="41.4" x14ac:dyDescent="0.3">
      <c r="A214" s="4">
        <v>94</v>
      </c>
      <c r="B214" s="4" t="s">
        <v>192</v>
      </c>
      <c r="C214" s="12" t="s">
        <v>325</v>
      </c>
      <c r="D214" s="4" t="s">
        <v>31</v>
      </c>
      <c r="E214" s="12" t="s">
        <v>326</v>
      </c>
      <c r="F214" s="12" t="s">
        <v>327</v>
      </c>
      <c r="G214" s="4" t="s">
        <v>196</v>
      </c>
      <c r="H214" s="4" t="s">
        <v>35</v>
      </c>
      <c r="I214" s="4" t="s">
        <v>197</v>
      </c>
      <c r="J214" s="4" t="s">
        <v>176</v>
      </c>
      <c r="K214" s="4"/>
      <c r="L214" s="133">
        <v>109790</v>
      </c>
      <c r="M214" s="133">
        <v>109790</v>
      </c>
    </row>
    <row r="215" spans="1:28" ht="41.4" x14ac:dyDescent="0.3">
      <c r="A215" s="4">
        <v>95</v>
      </c>
      <c r="B215" s="4" t="s">
        <v>192</v>
      </c>
      <c r="C215" s="12" t="s">
        <v>325</v>
      </c>
      <c r="D215" s="4" t="s">
        <v>31</v>
      </c>
      <c r="E215" s="12" t="s">
        <v>326</v>
      </c>
      <c r="F215" s="12" t="s">
        <v>328</v>
      </c>
      <c r="G215" s="4" t="s">
        <v>196</v>
      </c>
      <c r="H215" s="4" t="s">
        <v>35</v>
      </c>
      <c r="I215" s="4" t="s">
        <v>197</v>
      </c>
      <c r="J215" s="4" t="s">
        <v>176</v>
      </c>
      <c r="K215" s="4"/>
      <c r="L215" s="133">
        <v>972640</v>
      </c>
      <c r="M215" s="133">
        <v>972640</v>
      </c>
    </row>
    <row r="216" spans="1:28" ht="41.4" x14ac:dyDescent="0.3">
      <c r="A216" s="4">
        <v>96</v>
      </c>
      <c r="B216" s="4" t="s">
        <v>192</v>
      </c>
      <c r="C216" s="12" t="s">
        <v>329</v>
      </c>
      <c r="D216" s="4" t="s">
        <v>31</v>
      </c>
      <c r="E216" s="4" t="s">
        <v>330</v>
      </c>
      <c r="F216" s="13" t="s">
        <v>331</v>
      </c>
      <c r="G216" s="4" t="s">
        <v>196</v>
      </c>
      <c r="H216" s="4" t="s">
        <v>35</v>
      </c>
      <c r="I216" s="4" t="s">
        <v>197</v>
      </c>
      <c r="J216" s="4" t="s">
        <v>176</v>
      </c>
      <c r="K216" s="4"/>
      <c r="L216" s="133">
        <v>24310</v>
      </c>
      <c r="M216" s="133">
        <v>24310</v>
      </c>
    </row>
    <row r="217" spans="1:28" ht="41.4" x14ac:dyDescent="0.3">
      <c r="A217" s="4">
        <v>97</v>
      </c>
      <c r="B217" s="4" t="s">
        <v>192</v>
      </c>
      <c r="C217" s="12" t="s">
        <v>329</v>
      </c>
      <c r="D217" s="4" t="s">
        <v>31</v>
      </c>
      <c r="E217" s="4" t="s">
        <v>330</v>
      </c>
      <c r="F217" s="13" t="s">
        <v>332</v>
      </c>
      <c r="G217" s="4" t="s">
        <v>196</v>
      </c>
      <c r="H217" s="4" t="s">
        <v>35</v>
      </c>
      <c r="I217" s="4" t="s">
        <v>197</v>
      </c>
      <c r="J217" s="4" t="s">
        <v>176</v>
      </c>
      <c r="K217" s="4"/>
      <c r="L217" s="133">
        <v>34650</v>
      </c>
      <c r="M217" s="133">
        <v>34650</v>
      </c>
    </row>
    <row r="218" spans="1:28" ht="41.4" x14ac:dyDescent="0.3">
      <c r="A218" s="4">
        <v>98</v>
      </c>
      <c r="B218" s="4" t="s">
        <v>192</v>
      </c>
      <c r="C218" s="12" t="s">
        <v>329</v>
      </c>
      <c r="D218" s="4" t="s">
        <v>31</v>
      </c>
      <c r="E218" s="4" t="s">
        <v>330</v>
      </c>
      <c r="F218" s="13" t="s">
        <v>333</v>
      </c>
      <c r="G218" s="4" t="s">
        <v>196</v>
      </c>
      <c r="H218" s="4" t="s">
        <v>35</v>
      </c>
      <c r="I218" s="4" t="s">
        <v>197</v>
      </c>
      <c r="J218" s="4" t="s">
        <v>176</v>
      </c>
      <c r="K218" s="4"/>
      <c r="L218" s="133">
        <v>1183420</v>
      </c>
      <c r="M218" s="133">
        <v>1183420</v>
      </c>
    </row>
    <row r="219" spans="1:28" s="52" customFormat="1" ht="39.9" customHeight="1" x14ac:dyDescent="0.3">
      <c r="A219" s="306" t="s">
        <v>1193</v>
      </c>
      <c r="B219" s="307"/>
      <c r="C219" s="307"/>
      <c r="D219" s="307"/>
      <c r="E219" s="307"/>
      <c r="F219" s="307"/>
      <c r="G219" s="307"/>
      <c r="H219" s="307"/>
      <c r="I219" s="307"/>
      <c r="J219" s="307"/>
      <c r="K219" s="307"/>
      <c r="L219" s="307"/>
      <c r="M219" s="308"/>
      <c r="P219" s="83"/>
      <c r="Q219" s="83"/>
      <c r="R219" s="85"/>
      <c r="S219" s="83"/>
      <c r="T219" s="83"/>
      <c r="U219" s="83"/>
      <c r="V219" s="83"/>
      <c r="W219" s="83"/>
      <c r="X219" s="83"/>
      <c r="Y219" s="83"/>
      <c r="Z219" s="83"/>
      <c r="AA219" s="83"/>
      <c r="AB219" s="83"/>
    </row>
    <row r="220" spans="1:28" ht="27.6" x14ac:dyDescent="0.3">
      <c r="A220" s="13">
        <v>1</v>
      </c>
      <c r="B220" s="230" t="s">
        <v>481</v>
      </c>
      <c r="C220" s="23" t="s">
        <v>463</v>
      </c>
      <c r="D220" s="20" t="s">
        <v>464</v>
      </c>
      <c r="E220" s="265" t="s">
        <v>905</v>
      </c>
      <c r="F220" s="255" t="s">
        <v>478</v>
      </c>
      <c r="G220" s="255" t="s">
        <v>906</v>
      </c>
      <c r="H220" s="230" t="s">
        <v>35</v>
      </c>
      <c r="I220" s="255" t="s">
        <v>479</v>
      </c>
      <c r="J220" s="255" t="s">
        <v>480</v>
      </c>
      <c r="K220" s="13"/>
      <c r="L220" s="90">
        <f>M220</f>
        <v>4600000</v>
      </c>
      <c r="M220" s="65">
        <v>4600000</v>
      </c>
    </row>
    <row r="221" spans="1:28" ht="27.6" x14ac:dyDescent="0.3">
      <c r="A221" s="13">
        <v>2</v>
      </c>
      <c r="B221" s="231"/>
      <c r="C221" s="24" t="s">
        <v>465</v>
      </c>
      <c r="D221" s="13" t="s">
        <v>464</v>
      </c>
      <c r="E221" s="266"/>
      <c r="F221" s="293"/>
      <c r="G221" s="293"/>
      <c r="H221" s="231"/>
      <c r="I221" s="293"/>
      <c r="J221" s="293"/>
      <c r="K221" s="13"/>
      <c r="L221" s="90">
        <f t="shared" ref="L221:L230" si="0">M221</f>
        <v>4800000</v>
      </c>
      <c r="M221" s="65">
        <v>4800000</v>
      </c>
    </row>
    <row r="222" spans="1:28" ht="27.6" x14ac:dyDescent="0.3">
      <c r="A222" s="13">
        <v>3</v>
      </c>
      <c r="B222" s="231"/>
      <c r="C222" s="24" t="s">
        <v>466</v>
      </c>
      <c r="D222" s="13" t="s">
        <v>464</v>
      </c>
      <c r="E222" s="266"/>
      <c r="F222" s="293"/>
      <c r="G222" s="293"/>
      <c r="H222" s="231"/>
      <c r="I222" s="293"/>
      <c r="J222" s="293"/>
      <c r="K222" s="13"/>
      <c r="L222" s="90">
        <f t="shared" si="0"/>
        <v>4909000</v>
      </c>
      <c r="M222" s="65">
        <v>4909000</v>
      </c>
    </row>
    <row r="223" spans="1:28" ht="27.6" x14ac:dyDescent="0.3">
      <c r="A223" s="13">
        <v>4</v>
      </c>
      <c r="B223" s="231"/>
      <c r="C223" s="24" t="s">
        <v>467</v>
      </c>
      <c r="D223" s="13" t="s">
        <v>464</v>
      </c>
      <c r="E223" s="266"/>
      <c r="F223" s="293"/>
      <c r="G223" s="293"/>
      <c r="H223" s="231"/>
      <c r="I223" s="293"/>
      <c r="J223" s="293"/>
      <c r="K223" s="13"/>
      <c r="L223" s="90">
        <f t="shared" si="0"/>
        <v>5600000</v>
      </c>
      <c r="M223" s="65">
        <v>5600000</v>
      </c>
    </row>
    <row r="224" spans="1:28" ht="27.6" x14ac:dyDescent="0.3">
      <c r="A224" s="13">
        <v>5</v>
      </c>
      <c r="B224" s="231"/>
      <c r="C224" s="25" t="s">
        <v>468</v>
      </c>
      <c r="D224" s="13" t="s">
        <v>464</v>
      </c>
      <c r="E224" s="266"/>
      <c r="F224" s="293"/>
      <c r="G224" s="293"/>
      <c r="H224" s="231"/>
      <c r="I224" s="293"/>
      <c r="J224" s="293"/>
      <c r="K224" s="13"/>
      <c r="L224" s="90">
        <f t="shared" si="0"/>
        <v>5909000</v>
      </c>
      <c r="M224" s="65">
        <v>5909000</v>
      </c>
    </row>
    <row r="225" spans="1:13" ht="27.6" x14ac:dyDescent="0.3">
      <c r="A225" s="13">
        <v>6</v>
      </c>
      <c r="B225" s="231"/>
      <c r="C225" s="25" t="s">
        <v>469</v>
      </c>
      <c r="D225" s="13" t="s">
        <v>464</v>
      </c>
      <c r="E225" s="266"/>
      <c r="F225" s="293"/>
      <c r="G225" s="293"/>
      <c r="H225" s="231"/>
      <c r="I225" s="293"/>
      <c r="J225" s="293"/>
      <c r="K225" s="13"/>
      <c r="L225" s="90">
        <f t="shared" si="0"/>
        <v>6000000</v>
      </c>
      <c r="M225" s="65">
        <v>6000000</v>
      </c>
    </row>
    <row r="226" spans="1:13" ht="27.6" x14ac:dyDescent="0.3">
      <c r="A226" s="13">
        <v>7</v>
      </c>
      <c r="B226" s="231"/>
      <c r="C226" s="25" t="s">
        <v>470</v>
      </c>
      <c r="D226" s="13" t="s">
        <v>464</v>
      </c>
      <c r="E226" s="266"/>
      <c r="F226" s="293"/>
      <c r="G226" s="293"/>
      <c r="H226" s="231"/>
      <c r="I226" s="293"/>
      <c r="J226" s="293"/>
      <c r="K226" s="13"/>
      <c r="L226" s="90">
        <f t="shared" si="0"/>
        <v>6200000</v>
      </c>
      <c r="M226" s="65">
        <v>6200000</v>
      </c>
    </row>
    <row r="227" spans="1:13" ht="27.6" x14ac:dyDescent="0.3">
      <c r="A227" s="13">
        <v>8</v>
      </c>
      <c r="B227" s="231"/>
      <c r="C227" s="25" t="s">
        <v>471</v>
      </c>
      <c r="D227" s="13" t="s">
        <v>464</v>
      </c>
      <c r="E227" s="266"/>
      <c r="F227" s="293"/>
      <c r="G227" s="293"/>
      <c r="H227" s="231"/>
      <c r="I227" s="293"/>
      <c r="J227" s="293"/>
      <c r="K227" s="13"/>
      <c r="L227" s="90">
        <f t="shared" si="0"/>
        <v>6300000</v>
      </c>
      <c r="M227" s="65">
        <v>6300000</v>
      </c>
    </row>
    <row r="228" spans="1:13" ht="27.6" x14ac:dyDescent="0.3">
      <c r="A228" s="13">
        <v>9</v>
      </c>
      <c r="B228" s="231"/>
      <c r="C228" s="26" t="s">
        <v>472</v>
      </c>
      <c r="D228" s="13" t="s">
        <v>464</v>
      </c>
      <c r="E228" s="266"/>
      <c r="F228" s="293"/>
      <c r="G228" s="293"/>
      <c r="H228" s="231"/>
      <c r="I228" s="293"/>
      <c r="J228" s="293"/>
      <c r="K228" s="13"/>
      <c r="L228" s="90">
        <f t="shared" si="0"/>
        <v>7000000</v>
      </c>
      <c r="M228" s="65">
        <v>7000000</v>
      </c>
    </row>
    <row r="229" spans="1:13" ht="27.6" x14ac:dyDescent="0.3">
      <c r="A229" s="13">
        <v>10</v>
      </c>
      <c r="B229" s="231"/>
      <c r="C229" s="26" t="s">
        <v>473</v>
      </c>
      <c r="D229" s="13" t="s">
        <v>464</v>
      </c>
      <c r="E229" s="266"/>
      <c r="F229" s="293"/>
      <c r="G229" s="293"/>
      <c r="H229" s="231"/>
      <c r="I229" s="293"/>
      <c r="J229" s="293"/>
      <c r="K229" s="13"/>
      <c r="L229" s="90">
        <f t="shared" si="0"/>
        <v>7500000</v>
      </c>
      <c r="M229" s="65">
        <v>7500000</v>
      </c>
    </row>
    <row r="230" spans="1:13" ht="27.6" x14ac:dyDescent="0.3">
      <c r="A230" s="13">
        <v>11</v>
      </c>
      <c r="B230" s="231"/>
      <c r="C230" s="26" t="s">
        <v>474</v>
      </c>
      <c r="D230" s="27" t="s">
        <v>464</v>
      </c>
      <c r="E230" s="266"/>
      <c r="F230" s="293"/>
      <c r="G230" s="293"/>
      <c r="H230" s="231"/>
      <c r="I230" s="293"/>
      <c r="J230" s="293"/>
      <c r="K230" s="13"/>
      <c r="L230" s="90">
        <f t="shared" si="0"/>
        <v>9000000</v>
      </c>
      <c r="M230" s="65">
        <v>9000000</v>
      </c>
    </row>
    <row r="231" spans="1:13" ht="27.6" x14ac:dyDescent="0.3">
      <c r="A231" s="13">
        <v>12</v>
      </c>
      <c r="B231" s="231"/>
      <c r="C231" s="25" t="s">
        <v>475</v>
      </c>
      <c r="D231" s="13" t="s">
        <v>464</v>
      </c>
      <c r="E231" s="266"/>
      <c r="F231" s="293"/>
      <c r="G231" s="293"/>
      <c r="H231" s="231"/>
      <c r="I231" s="293"/>
      <c r="J231" s="293"/>
      <c r="K231" s="13"/>
      <c r="L231" s="90">
        <f>M231</f>
        <v>9091000</v>
      </c>
      <c r="M231" s="65">
        <v>9091000</v>
      </c>
    </row>
    <row r="232" spans="1:13" ht="27.6" x14ac:dyDescent="0.3">
      <c r="A232" s="13">
        <v>13</v>
      </c>
      <c r="B232" s="231"/>
      <c r="C232" s="26" t="s">
        <v>476</v>
      </c>
      <c r="D232" s="13" t="s">
        <v>464</v>
      </c>
      <c r="E232" s="266"/>
      <c r="F232" s="293"/>
      <c r="G232" s="293"/>
      <c r="H232" s="231"/>
      <c r="I232" s="293"/>
      <c r="J232" s="293"/>
      <c r="K232" s="13"/>
      <c r="L232" s="90">
        <f>M232</f>
        <v>10000000</v>
      </c>
      <c r="M232" s="65">
        <v>10000000</v>
      </c>
    </row>
    <row r="233" spans="1:13" ht="27.6" x14ac:dyDescent="0.3">
      <c r="A233" s="13">
        <v>14</v>
      </c>
      <c r="B233" s="232"/>
      <c r="C233" s="25" t="s">
        <v>477</v>
      </c>
      <c r="D233" s="13" t="s">
        <v>464</v>
      </c>
      <c r="E233" s="267"/>
      <c r="F233" s="294"/>
      <c r="G233" s="294"/>
      <c r="H233" s="232"/>
      <c r="I233" s="294"/>
      <c r="J233" s="294"/>
      <c r="K233" s="13"/>
      <c r="L233" s="90">
        <f>M233</f>
        <v>10909000</v>
      </c>
      <c r="M233" s="65">
        <v>10909000</v>
      </c>
    </row>
    <row r="234" spans="1:13" ht="27.6" x14ac:dyDescent="0.3">
      <c r="A234" s="13">
        <v>15</v>
      </c>
      <c r="B234" s="230" t="s">
        <v>495</v>
      </c>
      <c r="C234" s="30" t="s">
        <v>482</v>
      </c>
      <c r="D234" s="13" t="s">
        <v>464</v>
      </c>
      <c r="E234" s="265" t="s">
        <v>907</v>
      </c>
      <c r="F234" s="255" t="s">
        <v>478</v>
      </c>
      <c r="G234" s="255" t="s">
        <v>906</v>
      </c>
      <c r="H234" s="230" t="s">
        <v>35</v>
      </c>
      <c r="I234" s="255" t="s">
        <v>479</v>
      </c>
      <c r="J234" s="255" t="s">
        <v>480</v>
      </c>
      <c r="K234" s="13"/>
      <c r="L234" s="110">
        <v>7130000</v>
      </c>
      <c r="M234" s="110">
        <v>7130000</v>
      </c>
    </row>
    <row r="235" spans="1:13" ht="27.6" x14ac:dyDescent="0.3">
      <c r="A235" s="13">
        <v>16</v>
      </c>
      <c r="B235" s="231"/>
      <c r="C235" s="25" t="s">
        <v>483</v>
      </c>
      <c r="D235" s="13" t="s">
        <v>464</v>
      </c>
      <c r="E235" s="266"/>
      <c r="F235" s="293"/>
      <c r="G235" s="231"/>
      <c r="H235" s="231"/>
      <c r="I235" s="293"/>
      <c r="J235" s="293"/>
      <c r="K235" s="13"/>
      <c r="L235" s="110">
        <v>7510000</v>
      </c>
      <c r="M235" s="110">
        <v>7510000</v>
      </c>
    </row>
    <row r="236" spans="1:13" ht="27.6" x14ac:dyDescent="0.3">
      <c r="A236" s="13">
        <v>17</v>
      </c>
      <c r="B236" s="231"/>
      <c r="C236" s="25" t="s">
        <v>484</v>
      </c>
      <c r="D236" s="13" t="s">
        <v>464</v>
      </c>
      <c r="E236" s="266"/>
      <c r="F236" s="293"/>
      <c r="G236" s="231"/>
      <c r="H236" s="231"/>
      <c r="I236" s="293"/>
      <c r="J236" s="293"/>
      <c r="K236" s="13"/>
      <c r="L236" s="110">
        <v>7630000</v>
      </c>
      <c r="M236" s="110">
        <v>7630000</v>
      </c>
    </row>
    <row r="237" spans="1:13" ht="27.6" x14ac:dyDescent="0.3">
      <c r="A237" s="13">
        <v>18</v>
      </c>
      <c r="B237" s="231"/>
      <c r="C237" s="25" t="s">
        <v>485</v>
      </c>
      <c r="D237" s="13" t="s">
        <v>464</v>
      </c>
      <c r="E237" s="266"/>
      <c r="F237" s="293"/>
      <c r="G237" s="231"/>
      <c r="H237" s="231"/>
      <c r="I237" s="293"/>
      <c r="J237" s="293"/>
      <c r="K237" s="13"/>
      <c r="L237" s="110">
        <v>8180000</v>
      </c>
      <c r="M237" s="110">
        <v>8180000</v>
      </c>
    </row>
    <row r="238" spans="1:13" ht="27.6" x14ac:dyDescent="0.3">
      <c r="A238" s="13">
        <v>19</v>
      </c>
      <c r="B238" s="231"/>
      <c r="C238" s="25" t="s">
        <v>486</v>
      </c>
      <c r="D238" s="13" t="s">
        <v>464</v>
      </c>
      <c r="E238" s="266"/>
      <c r="F238" s="293"/>
      <c r="G238" s="231"/>
      <c r="H238" s="231"/>
      <c r="I238" s="293"/>
      <c r="J238" s="293"/>
      <c r="K238" s="13"/>
      <c r="L238" s="110">
        <v>8420000</v>
      </c>
      <c r="M238" s="110">
        <v>8420000</v>
      </c>
    </row>
    <row r="239" spans="1:13" ht="27.6" x14ac:dyDescent="0.3">
      <c r="A239" s="13">
        <v>20</v>
      </c>
      <c r="B239" s="231"/>
      <c r="C239" s="25" t="s">
        <v>487</v>
      </c>
      <c r="D239" s="13" t="s">
        <v>464</v>
      </c>
      <c r="E239" s="266"/>
      <c r="F239" s="293"/>
      <c r="G239" s="231"/>
      <c r="H239" s="231"/>
      <c r="I239" s="293"/>
      <c r="J239" s="293"/>
      <c r="K239" s="13"/>
      <c r="L239" s="110">
        <v>9400000</v>
      </c>
      <c r="M239" s="110">
        <v>9400000</v>
      </c>
    </row>
    <row r="240" spans="1:13" ht="27.6" x14ac:dyDescent="0.3">
      <c r="A240" s="13">
        <v>21</v>
      </c>
      <c r="B240" s="231"/>
      <c r="C240" s="25" t="s">
        <v>488</v>
      </c>
      <c r="D240" s="13" t="s">
        <v>464</v>
      </c>
      <c r="E240" s="266"/>
      <c r="F240" s="293"/>
      <c r="G240" s="231"/>
      <c r="H240" s="231"/>
      <c r="I240" s="293"/>
      <c r="J240" s="293"/>
      <c r="K240" s="13"/>
      <c r="L240" s="110">
        <v>9500000</v>
      </c>
      <c r="M240" s="110">
        <v>9500000</v>
      </c>
    </row>
    <row r="241" spans="1:13" ht="27.6" x14ac:dyDescent="0.3">
      <c r="A241" s="13">
        <v>22</v>
      </c>
      <c r="B241" s="231"/>
      <c r="C241" s="25" t="s">
        <v>489</v>
      </c>
      <c r="D241" s="13" t="s">
        <v>464</v>
      </c>
      <c r="E241" s="266"/>
      <c r="F241" s="293"/>
      <c r="G241" s="231"/>
      <c r="H241" s="231"/>
      <c r="I241" s="293"/>
      <c r="J241" s="293"/>
      <c r="K241" s="13"/>
      <c r="L241" s="110">
        <v>11260000</v>
      </c>
      <c r="M241" s="110">
        <v>11260000</v>
      </c>
    </row>
    <row r="242" spans="1:13" ht="27.6" x14ac:dyDescent="0.3">
      <c r="A242" s="13">
        <v>23</v>
      </c>
      <c r="B242" s="231"/>
      <c r="C242" s="26" t="s">
        <v>490</v>
      </c>
      <c r="D242" s="13" t="s">
        <v>464</v>
      </c>
      <c r="E242" s="266"/>
      <c r="F242" s="293"/>
      <c r="G242" s="231"/>
      <c r="H242" s="231"/>
      <c r="I242" s="293"/>
      <c r="J242" s="293"/>
      <c r="K242" s="13"/>
      <c r="L242" s="110">
        <v>11500000</v>
      </c>
      <c r="M242" s="110">
        <v>11500000</v>
      </c>
    </row>
    <row r="243" spans="1:13" ht="27.6" x14ac:dyDescent="0.3">
      <c r="A243" s="13">
        <v>24</v>
      </c>
      <c r="B243" s="231"/>
      <c r="C243" s="25" t="s">
        <v>491</v>
      </c>
      <c r="D243" s="13" t="s">
        <v>464</v>
      </c>
      <c r="E243" s="266"/>
      <c r="F243" s="293"/>
      <c r="G243" s="231"/>
      <c r="H243" s="231"/>
      <c r="I243" s="293"/>
      <c r="J243" s="293"/>
      <c r="K243" s="13"/>
      <c r="L243" s="110">
        <v>11700000</v>
      </c>
      <c r="M243" s="110">
        <v>11700000</v>
      </c>
    </row>
    <row r="244" spans="1:13" ht="27.6" x14ac:dyDescent="0.3">
      <c r="A244" s="13">
        <v>25</v>
      </c>
      <c r="B244" s="231"/>
      <c r="C244" s="25" t="s">
        <v>492</v>
      </c>
      <c r="D244" s="13" t="s">
        <v>464</v>
      </c>
      <c r="E244" s="266"/>
      <c r="F244" s="293"/>
      <c r="G244" s="231"/>
      <c r="H244" s="231"/>
      <c r="I244" s="293"/>
      <c r="J244" s="293"/>
      <c r="K244" s="13"/>
      <c r="L244" s="110">
        <v>12300000</v>
      </c>
      <c r="M244" s="110">
        <v>12300000</v>
      </c>
    </row>
    <row r="245" spans="1:13" ht="27.6" x14ac:dyDescent="0.3">
      <c r="A245" s="13">
        <v>26</v>
      </c>
      <c r="B245" s="231"/>
      <c r="C245" s="25" t="s">
        <v>493</v>
      </c>
      <c r="D245" s="13" t="s">
        <v>464</v>
      </c>
      <c r="E245" s="266"/>
      <c r="F245" s="293"/>
      <c r="G245" s="231"/>
      <c r="H245" s="231"/>
      <c r="I245" s="293"/>
      <c r="J245" s="293"/>
      <c r="K245" s="13"/>
      <c r="L245" s="110">
        <v>13500000</v>
      </c>
      <c r="M245" s="110">
        <v>13500000</v>
      </c>
    </row>
    <row r="246" spans="1:13" ht="27.6" x14ac:dyDescent="0.3">
      <c r="A246" s="13">
        <v>27</v>
      </c>
      <c r="B246" s="231"/>
      <c r="C246" s="25" t="s">
        <v>494</v>
      </c>
      <c r="D246" s="13" t="s">
        <v>464</v>
      </c>
      <c r="E246" s="266"/>
      <c r="F246" s="293"/>
      <c r="G246" s="232"/>
      <c r="H246" s="232"/>
      <c r="I246" s="294"/>
      <c r="J246" s="294"/>
      <c r="K246" s="13"/>
      <c r="L246" s="110">
        <v>15500000</v>
      </c>
      <c r="M246" s="110">
        <v>15500000</v>
      </c>
    </row>
    <row r="247" spans="1:13" s="113" customFormat="1" ht="27.6" x14ac:dyDescent="0.3">
      <c r="A247" s="13">
        <v>28</v>
      </c>
      <c r="B247" s="231" t="s">
        <v>508</v>
      </c>
      <c r="C247" s="30" t="s">
        <v>496</v>
      </c>
      <c r="D247" s="31" t="s">
        <v>464</v>
      </c>
      <c r="E247" s="265" t="s">
        <v>908</v>
      </c>
      <c r="F247" s="255" t="s">
        <v>478</v>
      </c>
      <c r="G247" s="255" t="s">
        <v>909</v>
      </c>
      <c r="H247" s="230" t="s">
        <v>35</v>
      </c>
      <c r="I247" s="255" t="s">
        <v>479</v>
      </c>
      <c r="J247" s="255" t="s">
        <v>480</v>
      </c>
      <c r="K247" s="13"/>
      <c r="L247" s="110">
        <v>4230000</v>
      </c>
      <c r="M247" s="110">
        <v>4230000</v>
      </c>
    </row>
    <row r="248" spans="1:13" ht="27.6" x14ac:dyDescent="0.3">
      <c r="A248" s="13">
        <v>29</v>
      </c>
      <c r="B248" s="231"/>
      <c r="C248" s="30" t="s">
        <v>497</v>
      </c>
      <c r="D248" s="31" t="s">
        <v>464</v>
      </c>
      <c r="E248" s="266"/>
      <c r="F248" s="293"/>
      <c r="G248" s="293"/>
      <c r="H248" s="231"/>
      <c r="I248" s="293"/>
      <c r="J248" s="293"/>
      <c r="K248" s="13"/>
      <c r="L248" s="110">
        <v>4640000</v>
      </c>
      <c r="M248" s="111">
        <v>4640000</v>
      </c>
    </row>
    <row r="249" spans="1:13" ht="27.6" x14ac:dyDescent="0.3">
      <c r="A249" s="13">
        <v>30</v>
      </c>
      <c r="B249" s="231"/>
      <c r="C249" s="30" t="s">
        <v>498</v>
      </c>
      <c r="D249" s="31" t="s">
        <v>464</v>
      </c>
      <c r="E249" s="266"/>
      <c r="F249" s="293"/>
      <c r="G249" s="293"/>
      <c r="H249" s="231"/>
      <c r="I249" s="293"/>
      <c r="J249" s="293"/>
      <c r="K249" s="13"/>
      <c r="L249" s="110">
        <v>4900000</v>
      </c>
      <c r="M249" s="111">
        <v>4900000</v>
      </c>
    </row>
    <row r="250" spans="1:13" ht="27.6" x14ac:dyDescent="0.3">
      <c r="A250" s="13">
        <v>31</v>
      </c>
      <c r="B250" s="231"/>
      <c r="C250" s="30" t="s">
        <v>499</v>
      </c>
      <c r="D250" s="31" t="s">
        <v>464</v>
      </c>
      <c r="E250" s="266"/>
      <c r="F250" s="293"/>
      <c r="G250" s="293"/>
      <c r="H250" s="231"/>
      <c r="I250" s="293"/>
      <c r="J250" s="293"/>
      <c r="K250" s="13"/>
      <c r="L250" s="110">
        <v>5690000</v>
      </c>
      <c r="M250" s="111">
        <v>5690000</v>
      </c>
    </row>
    <row r="251" spans="1:13" ht="27.6" x14ac:dyDescent="0.3">
      <c r="A251" s="13">
        <v>32</v>
      </c>
      <c r="B251" s="231"/>
      <c r="C251" s="25" t="s">
        <v>500</v>
      </c>
      <c r="D251" s="13" t="s">
        <v>464</v>
      </c>
      <c r="E251" s="266"/>
      <c r="F251" s="293"/>
      <c r="G251" s="293"/>
      <c r="H251" s="231"/>
      <c r="I251" s="293"/>
      <c r="J251" s="293"/>
      <c r="K251" s="13"/>
      <c r="L251" s="110">
        <v>6750000</v>
      </c>
      <c r="M251" s="111">
        <v>6750000</v>
      </c>
    </row>
    <row r="252" spans="1:13" ht="27.6" x14ac:dyDescent="0.3">
      <c r="A252" s="13">
        <v>33</v>
      </c>
      <c r="B252" s="231"/>
      <c r="C252" s="25" t="s">
        <v>501</v>
      </c>
      <c r="D252" s="13" t="s">
        <v>464</v>
      </c>
      <c r="E252" s="266"/>
      <c r="F252" s="293"/>
      <c r="G252" s="293"/>
      <c r="H252" s="231"/>
      <c r="I252" s="293"/>
      <c r="J252" s="293"/>
      <c r="K252" s="13"/>
      <c r="L252" s="110">
        <v>6950000</v>
      </c>
      <c r="M252" s="111">
        <v>6950000</v>
      </c>
    </row>
    <row r="253" spans="1:13" ht="27.6" x14ac:dyDescent="0.3">
      <c r="A253" s="13">
        <v>34</v>
      </c>
      <c r="B253" s="231"/>
      <c r="C253" s="25" t="s">
        <v>502</v>
      </c>
      <c r="D253" s="13" t="s">
        <v>464</v>
      </c>
      <c r="E253" s="266"/>
      <c r="F253" s="293"/>
      <c r="G253" s="293"/>
      <c r="H253" s="231"/>
      <c r="I253" s="293"/>
      <c r="J253" s="293"/>
      <c r="K253" s="13"/>
      <c r="L253" s="110">
        <v>7110000</v>
      </c>
      <c r="M253" s="111">
        <v>7110000</v>
      </c>
    </row>
    <row r="254" spans="1:13" ht="27.6" x14ac:dyDescent="0.3">
      <c r="A254" s="13">
        <v>35</v>
      </c>
      <c r="B254" s="231"/>
      <c r="C254" s="25" t="s">
        <v>507</v>
      </c>
      <c r="D254" s="13" t="s">
        <v>464</v>
      </c>
      <c r="E254" s="266"/>
      <c r="F254" s="293"/>
      <c r="G254" s="293"/>
      <c r="H254" s="231"/>
      <c r="I254" s="293"/>
      <c r="J254" s="293"/>
      <c r="K254" s="13"/>
      <c r="L254" s="110">
        <v>7340000</v>
      </c>
      <c r="M254" s="111">
        <v>7340000</v>
      </c>
    </row>
    <row r="255" spans="1:13" ht="27.6" x14ac:dyDescent="0.3">
      <c r="A255" s="13">
        <v>36</v>
      </c>
      <c r="B255" s="231"/>
      <c r="C255" s="25" t="s">
        <v>503</v>
      </c>
      <c r="D255" s="13" t="s">
        <v>464</v>
      </c>
      <c r="E255" s="266"/>
      <c r="F255" s="293"/>
      <c r="G255" s="293"/>
      <c r="H255" s="231"/>
      <c r="I255" s="293"/>
      <c r="J255" s="293"/>
      <c r="K255" s="13"/>
      <c r="L255" s="110">
        <v>7840000</v>
      </c>
      <c r="M255" s="111">
        <v>7840000</v>
      </c>
    </row>
    <row r="256" spans="1:13" ht="27.6" x14ac:dyDescent="0.3">
      <c r="A256" s="13">
        <v>37</v>
      </c>
      <c r="B256" s="231"/>
      <c r="C256" s="25" t="s">
        <v>504</v>
      </c>
      <c r="D256" s="13" t="s">
        <v>464</v>
      </c>
      <c r="E256" s="266"/>
      <c r="F256" s="293"/>
      <c r="G256" s="293"/>
      <c r="H256" s="231"/>
      <c r="I256" s="293"/>
      <c r="J256" s="293"/>
      <c r="K256" s="13"/>
      <c r="L256" s="110">
        <v>9910000</v>
      </c>
      <c r="M256" s="111">
        <v>9910000</v>
      </c>
    </row>
    <row r="257" spans="1:13" s="83" customFormat="1" ht="27.6" x14ac:dyDescent="0.3">
      <c r="A257" s="13">
        <v>38</v>
      </c>
      <c r="B257" s="231"/>
      <c r="C257" s="25" t="s">
        <v>505</v>
      </c>
      <c r="D257" s="13" t="s">
        <v>464</v>
      </c>
      <c r="E257" s="266"/>
      <c r="F257" s="293"/>
      <c r="G257" s="293"/>
      <c r="H257" s="231"/>
      <c r="I257" s="293"/>
      <c r="J257" s="293"/>
      <c r="K257" s="13"/>
      <c r="L257" s="119">
        <v>11250000</v>
      </c>
      <c r="M257" s="119">
        <v>11250000</v>
      </c>
    </row>
    <row r="258" spans="1:13" ht="27.6" x14ac:dyDescent="0.3">
      <c r="A258" s="13">
        <v>39</v>
      </c>
      <c r="B258" s="231"/>
      <c r="C258" s="25" t="s">
        <v>506</v>
      </c>
      <c r="D258" s="13" t="s">
        <v>464</v>
      </c>
      <c r="E258" s="267"/>
      <c r="F258" s="294"/>
      <c r="G258" s="294"/>
      <c r="H258" s="232"/>
      <c r="I258" s="294"/>
      <c r="J258" s="294"/>
      <c r="K258" s="13"/>
      <c r="L258" s="110">
        <v>11800000</v>
      </c>
      <c r="M258" s="111">
        <v>11800000</v>
      </c>
    </row>
    <row r="259" spans="1:13" ht="26.4" x14ac:dyDescent="0.3">
      <c r="A259" s="13">
        <v>40</v>
      </c>
      <c r="B259" s="230" t="s">
        <v>509</v>
      </c>
      <c r="C259" s="72" t="s">
        <v>910</v>
      </c>
      <c r="D259" s="21" t="s">
        <v>464</v>
      </c>
      <c r="E259" s="248" t="s">
        <v>911</v>
      </c>
      <c r="F259" s="251" t="s">
        <v>478</v>
      </c>
      <c r="G259" s="230"/>
      <c r="H259" s="291"/>
      <c r="I259" s="291"/>
      <c r="J259" s="291"/>
      <c r="K259" s="32"/>
      <c r="L259" s="112">
        <v>5136364</v>
      </c>
      <c r="M259" s="112">
        <v>5136364</v>
      </c>
    </row>
    <row r="260" spans="1:13" ht="26.4" x14ac:dyDescent="0.3">
      <c r="A260" s="13">
        <v>41</v>
      </c>
      <c r="B260" s="231"/>
      <c r="C260" s="72" t="s">
        <v>912</v>
      </c>
      <c r="D260" s="21" t="s">
        <v>464</v>
      </c>
      <c r="E260" s="249"/>
      <c r="F260" s="252"/>
      <c r="G260" s="231"/>
      <c r="H260" s="291"/>
      <c r="I260" s="291"/>
      <c r="J260" s="291"/>
      <c r="K260" s="32"/>
      <c r="L260" s="112">
        <v>5863636</v>
      </c>
      <c r="M260" s="112">
        <v>5863636</v>
      </c>
    </row>
    <row r="261" spans="1:13" ht="26.4" x14ac:dyDescent="0.3">
      <c r="A261" s="13">
        <v>42</v>
      </c>
      <c r="B261" s="231"/>
      <c r="C261" s="72" t="s">
        <v>913</v>
      </c>
      <c r="D261" s="21" t="s">
        <v>464</v>
      </c>
      <c r="E261" s="249"/>
      <c r="F261" s="252"/>
      <c r="G261" s="231"/>
      <c r="H261" s="291"/>
      <c r="I261" s="291"/>
      <c r="J261" s="291"/>
      <c r="K261" s="32"/>
      <c r="L261" s="112">
        <v>6500000</v>
      </c>
      <c r="M261" s="112">
        <v>6500000</v>
      </c>
    </row>
    <row r="262" spans="1:13" ht="26.4" x14ac:dyDescent="0.3">
      <c r="A262" s="13">
        <v>43</v>
      </c>
      <c r="B262" s="231"/>
      <c r="C262" s="72" t="s">
        <v>914</v>
      </c>
      <c r="D262" s="21" t="s">
        <v>464</v>
      </c>
      <c r="E262" s="249"/>
      <c r="F262" s="252"/>
      <c r="G262" s="231"/>
      <c r="H262" s="291"/>
      <c r="I262" s="291"/>
      <c r="J262" s="291"/>
      <c r="K262" s="32"/>
      <c r="L262" s="112">
        <v>7000000</v>
      </c>
      <c r="M262" s="112">
        <v>7000000</v>
      </c>
    </row>
    <row r="263" spans="1:13" ht="26.4" x14ac:dyDescent="0.3">
      <c r="A263" s="13">
        <v>44</v>
      </c>
      <c r="B263" s="231"/>
      <c r="C263" s="72" t="s">
        <v>915</v>
      </c>
      <c r="D263" s="21" t="s">
        <v>464</v>
      </c>
      <c r="E263" s="249"/>
      <c r="F263" s="252"/>
      <c r="G263" s="231"/>
      <c r="H263" s="291"/>
      <c r="I263" s="291"/>
      <c r="J263" s="291"/>
      <c r="K263" s="32"/>
      <c r="L263" s="112">
        <v>7772727</v>
      </c>
      <c r="M263" s="112">
        <v>7772727</v>
      </c>
    </row>
    <row r="264" spans="1:13" ht="26.4" x14ac:dyDescent="0.3">
      <c r="A264" s="13">
        <v>45</v>
      </c>
      <c r="B264" s="231"/>
      <c r="C264" s="72" t="s">
        <v>916</v>
      </c>
      <c r="D264" s="21" t="s">
        <v>464</v>
      </c>
      <c r="E264" s="249"/>
      <c r="F264" s="252"/>
      <c r="G264" s="231"/>
      <c r="H264" s="291"/>
      <c r="I264" s="291"/>
      <c r="J264" s="291"/>
      <c r="K264" s="32"/>
      <c r="L264" s="112">
        <v>7872727</v>
      </c>
      <c r="M264" s="112">
        <v>7872727</v>
      </c>
    </row>
    <row r="265" spans="1:13" ht="26.4" x14ac:dyDescent="0.3">
      <c r="A265" s="13">
        <v>46</v>
      </c>
      <c r="B265" s="231"/>
      <c r="C265" s="72" t="s">
        <v>917</v>
      </c>
      <c r="D265" s="21" t="s">
        <v>464</v>
      </c>
      <c r="E265" s="249"/>
      <c r="F265" s="252"/>
      <c r="G265" s="231"/>
      <c r="H265" s="291"/>
      <c r="I265" s="291"/>
      <c r="J265" s="291"/>
      <c r="K265" s="32"/>
      <c r="L265" s="112">
        <v>8181818</v>
      </c>
      <c r="M265" s="112">
        <v>8181818</v>
      </c>
    </row>
    <row r="266" spans="1:13" ht="26.4" x14ac:dyDescent="0.3">
      <c r="A266" s="13">
        <v>47</v>
      </c>
      <c r="B266" s="231"/>
      <c r="C266" s="72" t="s">
        <v>918</v>
      </c>
      <c r="D266" s="21" t="s">
        <v>464</v>
      </c>
      <c r="E266" s="249"/>
      <c r="F266" s="252"/>
      <c r="G266" s="231"/>
      <c r="H266" s="291"/>
      <c r="I266" s="291"/>
      <c r="J266" s="291"/>
      <c r="K266" s="32"/>
      <c r="L266" s="112">
        <v>8440000</v>
      </c>
      <c r="M266" s="112">
        <v>8440000</v>
      </c>
    </row>
    <row r="267" spans="1:13" ht="26.4" x14ac:dyDescent="0.3">
      <c r="A267" s="13">
        <v>48</v>
      </c>
      <c r="B267" s="231"/>
      <c r="C267" s="72" t="s">
        <v>919</v>
      </c>
      <c r="D267" s="21" t="s">
        <v>464</v>
      </c>
      <c r="E267" s="249"/>
      <c r="F267" s="252"/>
      <c r="G267" s="231"/>
      <c r="H267" s="291"/>
      <c r="I267" s="291"/>
      <c r="J267" s="291"/>
      <c r="K267" s="32"/>
      <c r="L267" s="112">
        <v>9380000</v>
      </c>
      <c r="M267" s="112">
        <v>9380000</v>
      </c>
    </row>
    <row r="268" spans="1:13" ht="26.4" x14ac:dyDescent="0.3">
      <c r="A268" s="13">
        <v>49</v>
      </c>
      <c r="B268" s="231"/>
      <c r="C268" s="72" t="s">
        <v>920</v>
      </c>
      <c r="D268" s="21" t="s">
        <v>464</v>
      </c>
      <c r="E268" s="249"/>
      <c r="F268" s="252"/>
      <c r="G268" s="231"/>
      <c r="H268" s="291"/>
      <c r="I268" s="291"/>
      <c r="J268" s="291"/>
      <c r="K268" s="32"/>
      <c r="L268" s="112">
        <v>9850000</v>
      </c>
      <c r="M268" s="112">
        <v>9850000</v>
      </c>
    </row>
    <row r="269" spans="1:13" ht="26.4" x14ac:dyDescent="0.3">
      <c r="A269" s="13">
        <v>50</v>
      </c>
      <c r="B269" s="231"/>
      <c r="C269" s="72" t="s">
        <v>921</v>
      </c>
      <c r="D269" s="21" t="s">
        <v>464</v>
      </c>
      <c r="E269" s="249"/>
      <c r="F269" s="252"/>
      <c r="G269" s="231"/>
      <c r="H269" s="291"/>
      <c r="I269" s="291"/>
      <c r="J269" s="291"/>
      <c r="K269" s="32"/>
      <c r="L269" s="112">
        <v>10670000</v>
      </c>
      <c r="M269" s="112">
        <v>10670000</v>
      </c>
    </row>
    <row r="270" spans="1:13" ht="26.4" x14ac:dyDescent="0.3">
      <c r="A270" s="13">
        <v>51</v>
      </c>
      <c r="B270" s="231"/>
      <c r="C270" s="72" t="s">
        <v>922</v>
      </c>
      <c r="D270" s="21" t="s">
        <v>464</v>
      </c>
      <c r="E270" s="249"/>
      <c r="F270" s="252"/>
      <c r="G270" s="231"/>
      <c r="H270" s="291"/>
      <c r="I270" s="291"/>
      <c r="J270" s="291"/>
      <c r="K270" s="32"/>
      <c r="L270" s="112">
        <v>11050000</v>
      </c>
      <c r="M270" s="112">
        <v>11050000</v>
      </c>
    </row>
    <row r="271" spans="1:13" ht="26.4" x14ac:dyDescent="0.3">
      <c r="A271" s="13">
        <v>52</v>
      </c>
      <c r="B271" s="231"/>
      <c r="C271" s="72" t="s">
        <v>923</v>
      </c>
      <c r="D271" s="21" t="s">
        <v>464</v>
      </c>
      <c r="E271" s="249"/>
      <c r="F271" s="252"/>
      <c r="G271" s="231"/>
      <c r="H271" s="291"/>
      <c r="I271" s="291"/>
      <c r="J271" s="291"/>
      <c r="K271" s="32"/>
      <c r="L271" s="112">
        <v>14600000</v>
      </c>
      <c r="M271" s="112">
        <v>14600000</v>
      </c>
    </row>
    <row r="272" spans="1:13" ht="26.4" x14ac:dyDescent="0.3">
      <c r="A272" s="13">
        <v>53</v>
      </c>
      <c r="B272" s="231"/>
      <c r="C272" s="72" t="s">
        <v>924</v>
      </c>
      <c r="D272" s="21" t="s">
        <v>464</v>
      </c>
      <c r="E272" s="249"/>
      <c r="F272" s="252"/>
      <c r="G272" s="231"/>
      <c r="H272" s="291"/>
      <c r="I272" s="291"/>
      <c r="J272" s="291"/>
      <c r="K272" s="32"/>
      <c r="L272" s="112">
        <v>16250000</v>
      </c>
      <c r="M272" s="112">
        <v>16250000</v>
      </c>
    </row>
    <row r="273" spans="1:13" ht="26.4" x14ac:dyDescent="0.3">
      <c r="A273" s="13">
        <v>54</v>
      </c>
      <c r="B273" s="231"/>
      <c r="C273" s="72" t="s">
        <v>925</v>
      </c>
      <c r="D273" s="21" t="s">
        <v>464</v>
      </c>
      <c r="E273" s="249"/>
      <c r="F273" s="252"/>
      <c r="G273" s="232"/>
      <c r="H273" s="292"/>
      <c r="I273" s="292"/>
      <c r="J273" s="292"/>
      <c r="K273" s="32"/>
      <c r="L273" s="112">
        <v>18800000</v>
      </c>
      <c r="M273" s="112">
        <v>18800000</v>
      </c>
    </row>
    <row r="274" spans="1:13" ht="26.4" x14ac:dyDescent="0.3">
      <c r="A274" s="13">
        <v>55</v>
      </c>
      <c r="B274" s="232"/>
      <c r="C274" s="72" t="s">
        <v>926</v>
      </c>
      <c r="D274" s="21" t="s">
        <v>464</v>
      </c>
      <c r="E274" s="250"/>
      <c r="F274" s="253"/>
      <c r="G274" s="287" t="s">
        <v>525</v>
      </c>
      <c r="H274" s="290" t="s">
        <v>35</v>
      </c>
      <c r="I274" s="262" t="s">
        <v>479</v>
      </c>
      <c r="J274" s="262" t="s">
        <v>480</v>
      </c>
      <c r="K274" s="32"/>
      <c r="L274" s="112">
        <v>20700000</v>
      </c>
      <c r="M274" s="112">
        <v>20700000</v>
      </c>
    </row>
    <row r="275" spans="1:13" ht="26.4" x14ac:dyDescent="0.3">
      <c r="A275" s="13">
        <v>56</v>
      </c>
      <c r="B275" s="230" t="s">
        <v>524</v>
      </c>
      <c r="C275" s="35" t="s">
        <v>526</v>
      </c>
      <c r="D275" s="22" t="s">
        <v>464</v>
      </c>
      <c r="E275" s="245" t="s">
        <v>927</v>
      </c>
      <c r="F275" s="251" t="s">
        <v>478</v>
      </c>
      <c r="G275" s="288"/>
      <c r="H275" s="291"/>
      <c r="I275" s="263"/>
      <c r="J275" s="263"/>
      <c r="K275" s="32"/>
      <c r="L275" s="114">
        <v>7200000</v>
      </c>
      <c r="M275" s="114">
        <v>7200000</v>
      </c>
    </row>
    <row r="276" spans="1:13" ht="26.4" x14ac:dyDescent="0.3">
      <c r="A276" s="13">
        <v>57</v>
      </c>
      <c r="B276" s="231"/>
      <c r="C276" s="35" t="s">
        <v>527</v>
      </c>
      <c r="D276" s="22" t="s">
        <v>464</v>
      </c>
      <c r="E276" s="246"/>
      <c r="F276" s="252"/>
      <c r="G276" s="288"/>
      <c r="H276" s="291"/>
      <c r="I276" s="263"/>
      <c r="J276" s="263"/>
      <c r="K276" s="32"/>
      <c r="L276" s="114">
        <v>10200000</v>
      </c>
      <c r="M276" s="114">
        <v>10200000</v>
      </c>
    </row>
    <row r="277" spans="1:13" ht="26.4" x14ac:dyDescent="0.3">
      <c r="A277" s="13">
        <v>58</v>
      </c>
      <c r="B277" s="231"/>
      <c r="C277" s="35" t="s">
        <v>528</v>
      </c>
      <c r="D277" s="22" t="s">
        <v>464</v>
      </c>
      <c r="E277" s="246"/>
      <c r="F277" s="253"/>
      <c r="G277" s="288"/>
      <c r="H277" s="291"/>
      <c r="I277" s="263"/>
      <c r="J277" s="263"/>
      <c r="K277" s="32"/>
      <c r="L277" s="114">
        <v>13800000</v>
      </c>
      <c r="M277" s="114">
        <v>13800000</v>
      </c>
    </row>
    <row r="278" spans="1:13" ht="26.4" x14ac:dyDescent="0.3">
      <c r="A278" s="13">
        <v>59</v>
      </c>
      <c r="B278" s="232"/>
      <c r="C278" s="35" t="s">
        <v>529</v>
      </c>
      <c r="D278" s="22" t="s">
        <v>464</v>
      </c>
      <c r="E278" s="247"/>
      <c r="F278" s="121" t="s">
        <v>478</v>
      </c>
      <c r="G278" s="289"/>
      <c r="H278" s="292"/>
      <c r="I278" s="264"/>
      <c r="J278" s="264"/>
      <c r="K278" s="32"/>
      <c r="L278" s="114">
        <v>17800000</v>
      </c>
      <c r="M278" s="114">
        <v>17800000</v>
      </c>
    </row>
    <row r="279" spans="1:13" ht="28.2" x14ac:dyDescent="0.3">
      <c r="A279" s="13">
        <v>60</v>
      </c>
      <c r="B279" s="230" t="s">
        <v>531</v>
      </c>
      <c r="C279" s="32" t="s">
        <v>928</v>
      </c>
      <c r="D279" s="13" t="s">
        <v>464</v>
      </c>
      <c r="E279" s="265" t="s">
        <v>530</v>
      </c>
      <c r="F279" s="255" t="s">
        <v>478</v>
      </c>
      <c r="G279" s="230" t="s">
        <v>929</v>
      </c>
      <c r="H279" s="255" t="s">
        <v>35</v>
      </c>
      <c r="I279" s="255" t="s">
        <v>479</v>
      </c>
      <c r="J279" s="255" t="s">
        <v>480</v>
      </c>
      <c r="K279" s="32"/>
      <c r="L279" s="110">
        <v>8460000</v>
      </c>
      <c r="M279" s="110">
        <v>8460000</v>
      </c>
    </row>
    <row r="280" spans="1:13" ht="27.6" x14ac:dyDescent="0.3">
      <c r="A280" s="13">
        <v>61</v>
      </c>
      <c r="B280" s="231"/>
      <c r="C280" s="32" t="s">
        <v>930</v>
      </c>
      <c r="D280" s="13" t="s">
        <v>464</v>
      </c>
      <c r="E280" s="266"/>
      <c r="F280" s="231"/>
      <c r="G280" s="231"/>
      <c r="H280" s="231"/>
      <c r="I280" s="231"/>
      <c r="J280" s="231"/>
      <c r="K280" s="32"/>
      <c r="L280" s="110">
        <v>9360000</v>
      </c>
      <c r="M280" s="110">
        <v>9360000</v>
      </c>
    </row>
    <row r="281" spans="1:13" ht="27.6" x14ac:dyDescent="0.3">
      <c r="A281" s="13">
        <v>62</v>
      </c>
      <c r="B281" s="231"/>
      <c r="C281" s="32" t="s">
        <v>931</v>
      </c>
      <c r="D281" s="13" t="s">
        <v>464</v>
      </c>
      <c r="E281" s="266"/>
      <c r="F281" s="231"/>
      <c r="G281" s="231"/>
      <c r="H281" s="231"/>
      <c r="I281" s="231"/>
      <c r="J281" s="231"/>
      <c r="K281" s="32"/>
      <c r="L281" s="110">
        <v>6380000</v>
      </c>
      <c r="M281" s="110">
        <v>6380000</v>
      </c>
    </row>
    <row r="282" spans="1:13" ht="27.6" x14ac:dyDescent="0.3">
      <c r="A282" s="13">
        <v>63</v>
      </c>
      <c r="B282" s="231"/>
      <c r="C282" s="32" t="s">
        <v>932</v>
      </c>
      <c r="D282" s="13" t="s">
        <v>464</v>
      </c>
      <c r="E282" s="266"/>
      <c r="F282" s="231"/>
      <c r="G282" s="231"/>
      <c r="H282" s="231"/>
      <c r="I282" s="231"/>
      <c r="J282" s="231"/>
      <c r="K282" s="32"/>
      <c r="L282" s="110">
        <v>7200000</v>
      </c>
      <c r="M282" s="110">
        <v>7200000</v>
      </c>
    </row>
    <row r="283" spans="1:13" ht="27.6" x14ac:dyDescent="0.3">
      <c r="A283" s="13">
        <v>64</v>
      </c>
      <c r="B283" s="231"/>
      <c r="C283" s="32" t="s">
        <v>933</v>
      </c>
      <c r="D283" s="13" t="s">
        <v>464</v>
      </c>
      <c r="E283" s="266"/>
      <c r="F283" s="231"/>
      <c r="G283" s="231"/>
      <c r="H283" s="231"/>
      <c r="I283" s="231"/>
      <c r="J283" s="231"/>
      <c r="K283" s="32"/>
      <c r="L283" s="110">
        <v>7680000</v>
      </c>
      <c r="M283" s="110">
        <v>7680000</v>
      </c>
    </row>
    <row r="284" spans="1:13" ht="27.6" x14ac:dyDescent="0.3">
      <c r="A284" s="13">
        <v>65</v>
      </c>
      <c r="B284" s="231"/>
      <c r="C284" s="32" t="s">
        <v>934</v>
      </c>
      <c r="D284" s="13" t="s">
        <v>464</v>
      </c>
      <c r="E284" s="266"/>
      <c r="F284" s="231"/>
      <c r="G284" s="231"/>
      <c r="H284" s="231"/>
      <c r="I284" s="231"/>
      <c r="J284" s="231"/>
      <c r="K284" s="32"/>
      <c r="L284" s="110">
        <v>8400000</v>
      </c>
      <c r="M284" s="110">
        <v>8400000</v>
      </c>
    </row>
    <row r="285" spans="1:13" ht="27.6" x14ac:dyDescent="0.3">
      <c r="A285" s="13">
        <v>66</v>
      </c>
      <c r="B285" s="231"/>
      <c r="C285" s="32" t="s">
        <v>935</v>
      </c>
      <c r="D285" s="13" t="s">
        <v>464</v>
      </c>
      <c r="E285" s="266"/>
      <c r="F285" s="231"/>
      <c r="G285" s="231"/>
      <c r="H285" s="231"/>
      <c r="I285" s="231"/>
      <c r="J285" s="231"/>
      <c r="K285" s="32"/>
      <c r="L285" s="110">
        <v>8720000</v>
      </c>
      <c r="M285" s="110">
        <v>8720000</v>
      </c>
    </row>
    <row r="286" spans="1:13" ht="27.6" x14ac:dyDescent="0.3">
      <c r="A286" s="13">
        <v>67</v>
      </c>
      <c r="B286" s="231"/>
      <c r="C286" s="32" t="s">
        <v>936</v>
      </c>
      <c r="D286" s="13" t="s">
        <v>464</v>
      </c>
      <c r="E286" s="266"/>
      <c r="F286" s="231"/>
      <c r="G286" s="231"/>
      <c r="H286" s="231"/>
      <c r="I286" s="231"/>
      <c r="J286" s="231"/>
      <c r="K286" s="32"/>
      <c r="L286" s="110">
        <v>9120000</v>
      </c>
      <c r="M286" s="110">
        <v>9120000</v>
      </c>
    </row>
    <row r="287" spans="1:13" ht="27.6" x14ac:dyDescent="0.3">
      <c r="A287" s="13">
        <v>68</v>
      </c>
      <c r="B287" s="231"/>
      <c r="C287" s="32" t="s">
        <v>937</v>
      </c>
      <c r="D287" s="13" t="s">
        <v>464</v>
      </c>
      <c r="E287" s="266"/>
      <c r="F287" s="231"/>
      <c r="G287" s="231"/>
      <c r="H287" s="231"/>
      <c r="I287" s="231"/>
      <c r="J287" s="231"/>
      <c r="K287" s="32"/>
      <c r="L287" s="110">
        <v>6860000</v>
      </c>
      <c r="M287" s="110">
        <v>6860000</v>
      </c>
    </row>
    <row r="288" spans="1:13" ht="27.6" x14ac:dyDescent="0.3">
      <c r="A288" s="13">
        <v>69</v>
      </c>
      <c r="B288" s="231"/>
      <c r="C288" s="32" t="s">
        <v>938</v>
      </c>
      <c r="D288" s="13" t="s">
        <v>464</v>
      </c>
      <c r="E288" s="266"/>
      <c r="F288" s="231"/>
      <c r="G288" s="231"/>
      <c r="H288" s="231"/>
      <c r="I288" s="231"/>
      <c r="J288" s="231"/>
      <c r="K288" s="32"/>
      <c r="L288" s="110">
        <v>7470000</v>
      </c>
      <c r="M288" s="110">
        <v>7470000</v>
      </c>
    </row>
    <row r="289" spans="1:13" ht="27.6" x14ac:dyDescent="0.3">
      <c r="A289" s="13">
        <v>70</v>
      </c>
      <c r="B289" s="231"/>
      <c r="C289" s="32" t="s">
        <v>939</v>
      </c>
      <c r="D289" s="13" t="s">
        <v>464</v>
      </c>
      <c r="E289" s="266"/>
      <c r="F289" s="231"/>
      <c r="G289" s="231"/>
      <c r="H289" s="231"/>
      <c r="I289" s="231"/>
      <c r="J289" s="231"/>
      <c r="K289" s="32"/>
      <c r="L289" s="110">
        <v>7020000</v>
      </c>
      <c r="M289" s="110">
        <v>7020000</v>
      </c>
    </row>
    <row r="290" spans="1:13" ht="27.6" x14ac:dyDescent="0.3">
      <c r="A290" s="13">
        <v>71</v>
      </c>
      <c r="B290" s="232"/>
      <c r="C290" s="32" t="s">
        <v>940</v>
      </c>
      <c r="D290" s="13" t="s">
        <v>464</v>
      </c>
      <c r="E290" s="267"/>
      <c r="F290" s="232"/>
      <c r="G290" s="232"/>
      <c r="H290" s="232"/>
      <c r="I290" s="232"/>
      <c r="J290" s="232"/>
      <c r="K290" s="32"/>
      <c r="L290" s="110">
        <v>7650000</v>
      </c>
      <c r="M290" s="110">
        <v>7650000</v>
      </c>
    </row>
    <row r="291" spans="1:13" ht="25.2" x14ac:dyDescent="0.3">
      <c r="A291" s="13">
        <v>72</v>
      </c>
      <c r="B291" s="230" t="s">
        <v>1192</v>
      </c>
      <c r="C291" s="33" t="s">
        <v>941</v>
      </c>
      <c r="D291" s="21" t="s">
        <v>464</v>
      </c>
      <c r="E291" s="265" t="s">
        <v>532</v>
      </c>
      <c r="F291" s="255" t="s">
        <v>478</v>
      </c>
      <c r="G291" s="290" t="s">
        <v>942</v>
      </c>
      <c r="H291" s="255" t="s">
        <v>35</v>
      </c>
      <c r="I291" s="255" t="s">
        <v>479</v>
      </c>
      <c r="J291" s="255" t="s">
        <v>480</v>
      </c>
      <c r="K291" s="32"/>
      <c r="L291" s="110">
        <v>3680000</v>
      </c>
      <c r="M291" s="110">
        <v>3680000</v>
      </c>
    </row>
    <row r="292" spans="1:13" ht="25.2" x14ac:dyDescent="0.3">
      <c r="A292" s="13">
        <v>73</v>
      </c>
      <c r="B292" s="231"/>
      <c r="C292" s="33" t="s">
        <v>943</v>
      </c>
      <c r="D292" s="21" t="s">
        <v>464</v>
      </c>
      <c r="E292" s="266"/>
      <c r="F292" s="231"/>
      <c r="G292" s="291"/>
      <c r="H292" s="231"/>
      <c r="I292" s="231"/>
      <c r="J292" s="231"/>
      <c r="K292" s="32"/>
      <c r="L292" s="110">
        <v>3170000</v>
      </c>
      <c r="M292" s="110">
        <v>3170000</v>
      </c>
    </row>
    <row r="293" spans="1:13" ht="25.2" x14ac:dyDescent="0.3">
      <c r="A293" s="13">
        <v>74</v>
      </c>
      <c r="B293" s="231"/>
      <c r="C293" s="33" t="s">
        <v>944</v>
      </c>
      <c r="D293" s="21" t="s">
        <v>464</v>
      </c>
      <c r="E293" s="266"/>
      <c r="F293" s="231"/>
      <c r="G293" s="291"/>
      <c r="H293" s="231"/>
      <c r="I293" s="231"/>
      <c r="J293" s="231"/>
      <c r="K293" s="32"/>
      <c r="L293" s="110">
        <v>3230000</v>
      </c>
      <c r="M293" s="110">
        <v>3230000</v>
      </c>
    </row>
    <row r="294" spans="1:13" ht="25.2" x14ac:dyDescent="0.3">
      <c r="A294" s="13">
        <v>75</v>
      </c>
      <c r="B294" s="232"/>
      <c r="C294" s="33" t="s">
        <v>945</v>
      </c>
      <c r="D294" s="21" t="s">
        <v>464</v>
      </c>
      <c r="E294" s="267"/>
      <c r="F294" s="232"/>
      <c r="G294" s="292"/>
      <c r="H294" s="232"/>
      <c r="I294" s="232"/>
      <c r="J294" s="232"/>
      <c r="K294" s="32"/>
      <c r="L294" s="110">
        <v>3060000</v>
      </c>
      <c r="M294" s="110">
        <v>3060000</v>
      </c>
    </row>
    <row r="295" spans="1:13" ht="27.6" x14ac:dyDescent="0.3">
      <c r="A295" s="4">
        <v>76</v>
      </c>
      <c r="B295" s="230" t="s">
        <v>553</v>
      </c>
      <c r="C295" s="32" t="s">
        <v>533</v>
      </c>
      <c r="D295" s="13" t="s">
        <v>464</v>
      </c>
      <c r="E295" s="265" t="s">
        <v>552</v>
      </c>
      <c r="F295" s="230" t="s">
        <v>478</v>
      </c>
      <c r="G295" s="290" t="s">
        <v>902</v>
      </c>
      <c r="H295" s="230" t="s">
        <v>35</v>
      </c>
      <c r="I295" s="230" t="s">
        <v>479</v>
      </c>
      <c r="J295" s="230" t="s">
        <v>480</v>
      </c>
      <c r="K295" s="32"/>
      <c r="L295" s="110">
        <v>2090909.0909090908</v>
      </c>
      <c r="M295" s="110">
        <v>2090909.0909090908</v>
      </c>
    </row>
    <row r="296" spans="1:13" ht="27.6" x14ac:dyDescent="0.3">
      <c r="A296" s="4">
        <v>77</v>
      </c>
      <c r="B296" s="231"/>
      <c r="C296" s="32" t="s">
        <v>534</v>
      </c>
      <c r="D296" s="13" t="s">
        <v>464</v>
      </c>
      <c r="E296" s="266"/>
      <c r="F296" s="231"/>
      <c r="G296" s="291"/>
      <c r="H296" s="231"/>
      <c r="I296" s="231"/>
      <c r="J296" s="231"/>
      <c r="K296" s="32"/>
      <c r="L296" s="110">
        <v>2272727.2727272725</v>
      </c>
      <c r="M296" s="110">
        <v>2272727.2727272725</v>
      </c>
    </row>
    <row r="297" spans="1:13" ht="27.6" x14ac:dyDescent="0.3">
      <c r="A297" s="4">
        <v>78</v>
      </c>
      <c r="B297" s="231"/>
      <c r="C297" s="32" t="s">
        <v>535</v>
      </c>
      <c r="D297" s="13" t="s">
        <v>464</v>
      </c>
      <c r="E297" s="266"/>
      <c r="F297" s="231"/>
      <c r="G297" s="291"/>
      <c r="H297" s="231"/>
      <c r="I297" s="231"/>
      <c r="J297" s="231"/>
      <c r="K297" s="32"/>
      <c r="L297" s="110">
        <v>2727272.7272727271</v>
      </c>
      <c r="M297" s="110">
        <v>2727272.7272727271</v>
      </c>
    </row>
    <row r="298" spans="1:13" ht="27.6" x14ac:dyDescent="0.3">
      <c r="A298" s="4">
        <v>79</v>
      </c>
      <c r="B298" s="231"/>
      <c r="C298" s="32" t="s">
        <v>536</v>
      </c>
      <c r="D298" s="13" t="s">
        <v>464</v>
      </c>
      <c r="E298" s="266"/>
      <c r="F298" s="231"/>
      <c r="G298" s="291"/>
      <c r="H298" s="231"/>
      <c r="I298" s="231"/>
      <c r="J298" s="231"/>
      <c r="K298" s="32"/>
      <c r="L298" s="110">
        <v>3090909.0909090908</v>
      </c>
      <c r="M298" s="110">
        <v>3090909.0909090908</v>
      </c>
    </row>
    <row r="299" spans="1:13" ht="27.6" x14ac:dyDescent="0.3">
      <c r="A299" s="4">
        <v>80</v>
      </c>
      <c r="B299" s="231"/>
      <c r="C299" s="32" t="s">
        <v>537</v>
      </c>
      <c r="D299" s="13" t="s">
        <v>464</v>
      </c>
      <c r="E299" s="266"/>
      <c r="F299" s="231"/>
      <c r="G299" s="291"/>
      <c r="H299" s="231"/>
      <c r="I299" s="231"/>
      <c r="J299" s="231"/>
      <c r="K299" s="32"/>
      <c r="L299" s="110">
        <v>3363636.3636363633</v>
      </c>
      <c r="M299" s="110">
        <v>3363636.3636363633</v>
      </c>
    </row>
    <row r="300" spans="1:13" ht="27.6" x14ac:dyDescent="0.3">
      <c r="A300" s="4">
        <v>81</v>
      </c>
      <c r="B300" s="231"/>
      <c r="C300" s="32" t="s">
        <v>538</v>
      </c>
      <c r="D300" s="13" t="s">
        <v>464</v>
      </c>
      <c r="E300" s="266"/>
      <c r="F300" s="231"/>
      <c r="G300" s="291"/>
      <c r="H300" s="231"/>
      <c r="I300" s="231"/>
      <c r="J300" s="231"/>
      <c r="K300" s="32"/>
      <c r="L300" s="110">
        <v>2227272.7272727271</v>
      </c>
      <c r="M300" s="110">
        <v>2227272.7272727271</v>
      </c>
    </row>
    <row r="301" spans="1:13" ht="27.6" x14ac:dyDescent="0.3">
      <c r="A301" s="4">
        <v>82</v>
      </c>
      <c r="B301" s="231"/>
      <c r="C301" s="36" t="s">
        <v>539</v>
      </c>
      <c r="D301" s="13" t="s">
        <v>464</v>
      </c>
      <c r="E301" s="266"/>
      <c r="F301" s="231"/>
      <c r="G301" s="291"/>
      <c r="H301" s="231"/>
      <c r="I301" s="231"/>
      <c r="J301" s="231"/>
      <c r="K301" s="32"/>
      <c r="L301" s="110">
        <v>2590909.0909090908</v>
      </c>
      <c r="M301" s="110">
        <v>2590909.0909090908</v>
      </c>
    </row>
    <row r="302" spans="1:13" ht="27.6" x14ac:dyDescent="0.3">
      <c r="A302" s="4">
        <v>83</v>
      </c>
      <c r="B302" s="231"/>
      <c r="C302" s="32" t="s">
        <v>540</v>
      </c>
      <c r="D302" s="13" t="s">
        <v>464</v>
      </c>
      <c r="E302" s="266"/>
      <c r="F302" s="231"/>
      <c r="G302" s="291"/>
      <c r="H302" s="231"/>
      <c r="I302" s="231"/>
      <c r="J302" s="231"/>
      <c r="K302" s="32"/>
      <c r="L302" s="110">
        <v>2863636.3636363633</v>
      </c>
      <c r="M302" s="110">
        <v>2863636.3636363633</v>
      </c>
    </row>
    <row r="303" spans="1:13" ht="27.6" x14ac:dyDescent="0.3">
      <c r="A303" s="4">
        <v>84</v>
      </c>
      <c r="B303" s="231"/>
      <c r="C303" s="32" t="s">
        <v>541</v>
      </c>
      <c r="D303" s="13" t="s">
        <v>464</v>
      </c>
      <c r="E303" s="266"/>
      <c r="F303" s="231"/>
      <c r="G303" s="291"/>
      <c r="H303" s="231"/>
      <c r="I303" s="231"/>
      <c r="J303" s="231"/>
      <c r="K303" s="32"/>
      <c r="L303" s="110">
        <v>3272727.2727272725</v>
      </c>
      <c r="M303" s="110">
        <v>3272727.2727272725</v>
      </c>
    </row>
    <row r="304" spans="1:13" ht="27.6" x14ac:dyDescent="0.3">
      <c r="A304" s="4">
        <v>85</v>
      </c>
      <c r="B304" s="231"/>
      <c r="C304" s="32" t="s">
        <v>542</v>
      </c>
      <c r="D304" s="13" t="s">
        <v>464</v>
      </c>
      <c r="E304" s="266"/>
      <c r="F304" s="231"/>
      <c r="G304" s="291"/>
      <c r="H304" s="231"/>
      <c r="I304" s="231"/>
      <c r="J304" s="231"/>
      <c r="K304" s="32"/>
      <c r="L304" s="110">
        <v>2090909.0909090908</v>
      </c>
      <c r="M304" s="110">
        <v>2090909.0909090908</v>
      </c>
    </row>
    <row r="305" spans="1:13" ht="27.6" x14ac:dyDescent="0.3">
      <c r="A305" s="4">
        <v>86</v>
      </c>
      <c r="B305" s="231"/>
      <c r="C305" s="32" t="s">
        <v>543</v>
      </c>
      <c r="D305" s="13" t="s">
        <v>464</v>
      </c>
      <c r="E305" s="266"/>
      <c r="F305" s="231"/>
      <c r="G305" s="291"/>
      <c r="H305" s="231"/>
      <c r="I305" s="231"/>
      <c r="J305" s="231"/>
      <c r="K305" s="32"/>
      <c r="L305" s="110">
        <v>2636363.6363636362</v>
      </c>
      <c r="M305" s="110">
        <v>2636363.6363636362</v>
      </c>
    </row>
    <row r="306" spans="1:13" ht="27.6" x14ac:dyDescent="0.3">
      <c r="A306" s="4">
        <v>87</v>
      </c>
      <c r="B306" s="231"/>
      <c r="C306" s="32" t="s">
        <v>544</v>
      </c>
      <c r="D306" s="13" t="s">
        <v>464</v>
      </c>
      <c r="E306" s="266"/>
      <c r="F306" s="231"/>
      <c r="G306" s="291"/>
      <c r="H306" s="231"/>
      <c r="I306" s="231"/>
      <c r="J306" s="231"/>
      <c r="K306" s="32"/>
      <c r="L306" s="110">
        <v>2818181.8181818179</v>
      </c>
      <c r="M306" s="110">
        <v>2818181.8181818179</v>
      </c>
    </row>
    <row r="307" spans="1:13" ht="27.6" x14ac:dyDescent="0.3">
      <c r="A307" s="4">
        <v>88</v>
      </c>
      <c r="B307" s="231"/>
      <c r="C307" s="32" t="s">
        <v>545</v>
      </c>
      <c r="D307" s="13" t="s">
        <v>464</v>
      </c>
      <c r="E307" s="266"/>
      <c r="F307" s="231"/>
      <c r="G307" s="291"/>
      <c r="H307" s="231"/>
      <c r="I307" s="231"/>
      <c r="J307" s="231"/>
      <c r="K307" s="32"/>
      <c r="L307" s="110">
        <v>3181818.1818181816</v>
      </c>
      <c r="M307" s="110">
        <v>3181818.1818181816</v>
      </c>
    </row>
    <row r="308" spans="1:13" ht="27.6" x14ac:dyDescent="0.3">
      <c r="A308" s="4">
        <v>89</v>
      </c>
      <c r="B308" s="231"/>
      <c r="C308" s="32" t="s">
        <v>546</v>
      </c>
      <c r="D308" s="13" t="s">
        <v>464</v>
      </c>
      <c r="E308" s="266"/>
      <c r="F308" s="231"/>
      <c r="G308" s="291"/>
      <c r="H308" s="231"/>
      <c r="I308" s="231"/>
      <c r="J308" s="231"/>
      <c r="K308" s="32"/>
      <c r="L308" s="110">
        <v>3545454.5454545449</v>
      </c>
      <c r="M308" s="110">
        <v>3545454.5454545449</v>
      </c>
    </row>
    <row r="309" spans="1:13" ht="27.6" x14ac:dyDescent="0.3">
      <c r="A309" s="4">
        <v>90</v>
      </c>
      <c r="B309" s="231"/>
      <c r="C309" s="32" t="s">
        <v>547</v>
      </c>
      <c r="D309" s="13" t="s">
        <v>464</v>
      </c>
      <c r="E309" s="266"/>
      <c r="F309" s="231"/>
      <c r="G309" s="291"/>
      <c r="H309" s="231"/>
      <c r="I309" s="231"/>
      <c r="J309" s="231"/>
      <c r="K309" s="32"/>
      <c r="L309" s="110">
        <v>2318181.8181818179</v>
      </c>
      <c r="M309" s="110">
        <v>2318181.8181818179</v>
      </c>
    </row>
    <row r="310" spans="1:13" ht="27.6" x14ac:dyDescent="0.3">
      <c r="A310" s="4">
        <v>91</v>
      </c>
      <c r="B310" s="231"/>
      <c r="C310" s="32" t="s">
        <v>548</v>
      </c>
      <c r="D310" s="13" t="s">
        <v>464</v>
      </c>
      <c r="E310" s="266"/>
      <c r="F310" s="231"/>
      <c r="G310" s="291"/>
      <c r="H310" s="231"/>
      <c r="I310" s="231"/>
      <c r="J310" s="231"/>
      <c r="K310" s="32"/>
      <c r="L310" s="110">
        <v>2454545.4545454541</v>
      </c>
      <c r="M310" s="110">
        <v>2454545.4545454541</v>
      </c>
    </row>
    <row r="311" spans="1:13" ht="27.6" x14ac:dyDescent="0.3">
      <c r="A311" s="4">
        <v>92</v>
      </c>
      <c r="B311" s="231"/>
      <c r="C311" s="32" t="s">
        <v>549</v>
      </c>
      <c r="D311" s="13" t="s">
        <v>464</v>
      </c>
      <c r="E311" s="266"/>
      <c r="F311" s="231"/>
      <c r="G311" s="291"/>
      <c r="H311" s="231"/>
      <c r="I311" s="231"/>
      <c r="J311" s="231"/>
      <c r="K311" s="32"/>
      <c r="L311" s="110">
        <v>2590909.0909090908</v>
      </c>
      <c r="M311" s="110">
        <v>2590909.0909090908</v>
      </c>
    </row>
    <row r="312" spans="1:13" ht="27.6" x14ac:dyDescent="0.3">
      <c r="A312" s="4">
        <v>93</v>
      </c>
      <c r="B312" s="231"/>
      <c r="C312" s="32" t="s">
        <v>550</v>
      </c>
      <c r="D312" s="13" t="s">
        <v>464</v>
      </c>
      <c r="E312" s="266"/>
      <c r="F312" s="231"/>
      <c r="G312" s="291"/>
      <c r="H312" s="231"/>
      <c r="I312" s="231"/>
      <c r="J312" s="231"/>
      <c r="K312" s="32"/>
      <c r="L312" s="110">
        <v>2500000</v>
      </c>
      <c r="M312" s="110">
        <v>2500000</v>
      </c>
    </row>
    <row r="313" spans="1:13" ht="27.6" x14ac:dyDescent="0.3">
      <c r="A313" s="4">
        <v>94</v>
      </c>
      <c r="B313" s="231"/>
      <c r="C313" s="36" t="s">
        <v>551</v>
      </c>
      <c r="D313" s="13" t="s">
        <v>464</v>
      </c>
      <c r="E313" s="267"/>
      <c r="F313" s="232"/>
      <c r="G313" s="292"/>
      <c r="H313" s="232"/>
      <c r="I313" s="232"/>
      <c r="J313" s="232"/>
      <c r="K313" s="32"/>
      <c r="L313" s="110">
        <v>2590909.0909090908</v>
      </c>
      <c r="M313" s="110">
        <v>2590909.0909090908</v>
      </c>
    </row>
    <row r="314" spans="1:13" x14ac:dyDescent="0.3">
      <c r="A314" s="4">
        <v>95</v>
      </c>
      <c r="B314" s="230" t="s">
        <v>563</v>
      </c>
      <c r="C314" s="30" t="s">
        <v>554</v>
      </c>
      <c r="D314" s="13" t="s">
        <v>464</v>
      </c>
      <c r="E314" s="265" t="s">
        <v>836</v>
      </c>
      <c r="F314" s="255" t="s">
        <v>478</v>
      </c>
      <c r="G314" s="230" t="s">
        <v>904</v>
      </c>
      <c r="H314" s="255" t="s">
        <v>35</v>
      </c>
      <c r="I314" s="255" t="s">
        <v>479</v>
      </c>
      <c r="J314" s="255" t="s">
        <v>480</v>
      </c>
      <c r="K314" s="230"/>
      <c r="L314" s="116">
        <v>5700000</v>
      </c>
      <c r="M314" s="116">
        <v>5700000</v>
      </c>
    </row>
    <row r="315" spans="1:13" x14ac:dyDescent="0.3">
      <c r="A315" s="4">
        <v>96</v>
      </c>
      <c r="B315" s="231"/>
      <c r="C315" s="30" t="s">
        <v>555</v>
      </c>
      <c r="D315" s="13" t="s">
        <v>464</v>
      </c>
      <c r="E315" s="266"/>
      <c r="F315" s="231"/>
      <c r="G315" s="231"/>
      <c r="H315" s="231"/>
      <c r="I315" s="231"/>
      <c r="J315" s="231"/>
      <c r="K315" s="231"/>
      <c r="L315" s="116">
        <v>5850000</v>
      </c>
      <c r="M315" s="116">
        <v>5850000</v>
      </c>
    </row>
    <row r="316" spans="1:13" x14ac:dyDescent="0.3">
      <c r="A316" s="4">
        <v>97</v>
      </c>
      <c r="B316" s="231"/>
      <c r="C316" s="30" t="s">
        <v>556</v>
      </c>
      <c r="D316" s="13" t="s">
        <v>464</v>
      </c>
      <c r="E316" s="266"/>
      <c r="F316" s="231"/>
      <c r="G316" s="231"/>
      <c r="H316" s="231"/>
      <c r="I316" s="231"/>
      <c r="J316" s="231"/>
      <c r="K316" s="231"/>
      <c r="L316" s="116">
        <v>6280000</v>
      </c>
      <c r="M316" s="116">
        <v>6280000</v>
      </c>
    </row>
    <row r="317" spans="1:13" x14ac:dyDescent="0.3">
      <c r="A317" s="4">
        <v>98</v>
      </c>
      <c r="B317" s="231"/>
      <c r="C317" s="30" t="s">
        <v>557</v>
      </c>
      <c r="D317" s="13" t="s">
        <v>464</v>
      </c>
      <c r="E317" s="266"/>
      <c r="F317" s="231"/>
      <c r="G317" s="231"/>
      <c r="H317" s="231"/>
      <c r="I317" s="231"/>
      <c r="J317" s="231"/>
      <c r="K317" s="231"/>
      <c r="L317" s="116">
        <v>6380000</v>
      </c>
      <c r="M317" s="116">
        <v>6380000</v>
      </c>
    </row>
    <row r="318" spans="1:13" x14ac:dyDescent="0.3">
      <c r="A318" s="4">
        <v>99</v>
      </c>
      <c r="B318" s="231"/>
      <c r="C318" s="30" t="s">
        <v>558</v>
      </c>
      <c r="D318" s="13" t="s">
        <v>464</v>
      </c>
      <c r="E318" s="266"/>
      <c r="F318" s="231"/>
      <c r="G318" s="231"/>
      <c r="H318" s="231"/>
      <c r="I318" s="231"/>
      <c r="J318" s="231"/>
      <c r="K318" s="231"/>
      <c r="L318" s="116">
        <v>6580000</v>
      </c>
      <c r="M318" s="116">
        <v>6580000</v>
      </c>
    </row>
    <row r="319" spans="1:13" x14ac:dyDescent="0.3">
      <c r="A319" s="4">
        <v>100</v>
      </c>
      <c r="B319" s="231"/>
      <c r="C319" s="30" t="s">
        <v>559</v>
      </c>
      <c r="D319" s="13" t="s">
        <v>464</v>
      </c>
      <c r="E319" s="266"/>
      <c r="F319" s="231"/>
      <c r="G319" s="231"/>
      <c r="H319" s="231"/>
      <c r="I319" s="231"/>
      <c r="J319" s="231"/>
      <c r="K319" s="231"/>
      <c r="L319" s="116">
        <v>6680000</v>
      </c>
      <c r="M319" s="116">
        <v>6680000</v>
      </c>
    </row>
    <row r="320" spans="1:13" x14ac:dyDescent="0.3">
      <c r="A320" s="4">
        <v>101</v>
      </c>
      <c r="B320" s="231"/>
      <c r="C320" s="30" t="s">
        <v>560</v>
      </c>
      <c r="D320" s="13" t="s">
        <v>464</v>
      </c>
      <c r="E320" s="266"/>
      <c r="F320" s="231"/>
      <c r="G320" s="231"/>
      <c r="H320" s="231"/>
      <c r="I320" s="231"/>
      <c r="J320" s="231"/>
      <c r="K320" s="231"/>
      <c r="L320" s="116">
        <v>6800000</v>
      </c>
      <c r="M320" s="116">
        <v>6800000</v>
      </c>
    </row>
    <row r="321" spans="1:13" x14ac:dyDescent="0.3">
      <c r="A321" s="4">
        <v>102</v>
      </c>
      <c r="B321" s="231"/>
      <c r="C321" s="30" t="s">
        <v>561</v>
      </c>
      <c r="D321" s="13" t="s">
        <v>464</v>
      </c>
      <c r="E321" s="266"/>
      <c r="F321" s="231"/>
      <c r="G321" s="231"/>
      <c r="H321" s="231"/>
      <c r="I321" s="231"/>
      <c r="J321" s="231"/>
      <c r="K321" s="231"/>
      <c r="L321" s="116">
        <v>7380000</v>
      </c>
      <c r="M321" s="116">
        <v>7380000</v>
      </c>
    </row>
    <row r="322" spans="1:13" x14ac:dyDescent="0.3">
      <c r="A322" s="4">
        <v>103</v>
      </c>
      <c r="B322" s="232"/>
      <c r="C322" s="30" t="s">
        <v>562</v>
      </c>
      <c r="D322" s="13" t="s">
        <v>464</v>
      </c>
      <c r="E322" s="266"/>
      <c r="F322" s="231"/>
      <c r="G322" s="231"/>
      <c r="H322" s="231"/>
      <c r="I322" s="231"/>
      <c r="J322" s="231"/>
      <c r="K322" s="232"/>
      <c r="L322" s="116">
        <v>8000000</v>
      </c>
      <c r="M322" s="116">
        <v>8000000</v>
      </c>
    </row>
    <row r="323" spans="1:13" x14ac:dyDescent="0.3">
      <c r="A323" s="4">
        <v>104</v>
      </c>
      <c r="B323" s="230" t="s">
        <v>564</v>
      </c>
      <c r="C323" s="33" t="s">
        <v>510</v>
      </c>
      <c r="D323" s="21" t="s">
        <v>464</v>
      </c>
      <c r="E323" s="248" t="s">
        <v>1007</v>
      </c>
      <c r="F323" s="255" t="s">
        <v>478</v>
      </c>
      <c r="G323" s="230" t="s">
        <v>904</v>
      </c>
      <c r="H323" s="255" t="s">
        <v>35</v>
      </c>
      <c r="I323" s="255" t="s">
        <v>479</v>
      </c>
      <c r="J323" s="255" t="s">
        <v>480</v>
      </c>
      <c r="K323" s="32"/>
      <c r="L323" s="110">
        <v>7500000</v>
      </c>
      <c r="M323" s="110">
        <v>7500000</v>
      </c>
    </row>
    <row r="324" spans="1:13" x14ac:dyDescent="0.3">
      <c r="A324" s="4">
        <v>105</v>
      </c>
      <c r="B324" s="231"/>
      <c r="C324" s="33" t="s">
        <v>511</v>
      </c>
      <c r="D324" s="21" t="s">
        <v>464</v>
      </c>
      <c r="E324" s="303"/>
      <c r="F324" s="293"/>
      <c r="G324" s="231"/>
      <c r="H324" s="293"/>
      <c r="I324" s="293"/>
      <c r="J324" s="293"/>
      <c r="K324" s="32"/>
      <c r="L324" s="110">
        <v>8300000</v>
      </c>
      <c r="M324" s="110">
        <v>8300000</v>
      </c>
    </row>
    <row r="325" spans="1:13" x14ac:dyDescent="0.3">
      <c r="A325" s="4">
        <v>106</v>
      </c>
      <c r="B325" s="231"/>
      <c r="C325" s="33" t="s">
        <v>512</v>
      </c>
      <c r="D325" s="21" t="s">
        <v>464</v>
      </c>
      <c r="E325" s="303"/>
      <c r="F325" s="293"/>
      <c r="G325" s="231"/>
      <c r="H325" s="293"/>
      <c r="I325" s="293"/>
      <c r="J325" s="293"/>
      <c r="K325" s="32"/>
      <c r="L325" s="110">
        <v>8500000</v>
      </c>
      <c r="M325" s="110">
        <v>8500000</v>
      </c>
    </row>
    <row r="326" spans="1:13" x14ac:dyDescent="0.3">
      <c r="A326" s="4">
        <v>107</v>
      </c>
      <c r="B326" s="231"/>
      <c r="C326" s="33" t="s">
        <v>513</v>
      </c>
      <c r="D326" s="21" t="s">
        <v>464</v>
      </c>
      <c r="E326" s="303"/>
      <c r="F326" s="293"/>
      <c r="G326" s="231"/>
      <c r="H326" s="293"/>
      <c r="I326" s="293"/>
      <c r="J326" s="293"/>
      <c r="K326" s="32"/>
      <c r="L326" s="110">
        <v>8700000</v>
      </c>
      <c r="M326" s="110">
        <v>8700000</v>
      </c>
    </row>
    <row r="327" spans="1:13" x14ac:dyDescent="0.3">
      <c r="A327" s="4">
        <v>108</v>
      </c>
      <c r="B327" s="231"/>
      <c r="C327" s="33" t="s">
        <v>514</v>
      </c>
      <c r="D327" s="21" t="s">
        <v>464</v>
      </c>
      <c r="E327" s="303"/>
      <c r="F327" s="293"/>
      <c r="G327" s="231"/>
      <c r="H327" s="293"/>
      <c r="I327" s="293"/>
      <c r="J327" s="293"/>
      <c r="K327" s="32"/>
      <c r="L327" s="110">
        <v>9250000</v>
      </c>
      <c r="M327" s="110">
        <v>9250000</v>
      </c>
    </row>
    <row r="328" spans="1:13" x14ac:dyDescent="0.3">
      <c r="A328" s="4">
        <v>109</v>
      </c>
      <c r="B328" s="231"/>
      <c r="C328" s="33" t="s">
        <v>515</v>
      </c>
      <c r="D328" s="21" t="s">
        <v>464</v>
      </c>
      <c r="E328" s="303"/>
      <c r="F328" s="293"/>
      <c r="G328" s="231"/>
      <c r="H328" s="293"/>
      <c r="I328" s="293"/>
      <c r="J328" s="293"/>
      <c r="K328" s="32"/>
      <c r="L328" s="110">
        <v>9600000</v>
      </c>
      <c r="M328" s="110">
        <v>9600000</v>
      </c>
    </row>
    <row r="329" spans="1:13" x14ac:dyDescent="0.3">
      <c r="A329" s="4">
        <v>110</v>
      </c>
      <c r="B329" s="231"/>
      <c r="C329" s="33" t="s">
        <v>516</v>
      </c>
      <c r="D329" s="21" t="s">
        <v>464</v>
      </c>
      <c r="E329" s="303"/>
      <c r="F329" s="293"/>
      <c r="G329" s="231"/>
      <c r="H329" s="293"/>
      <c r="I329" s="293"/>
      <c r="J329" s="293"/>
      <c r="K329" s="32"/>
      <c r="L329" s="110">
        <v>10000000</v>
      </c>
      <c r="M329" s="110">
        <v>10000000</v>
      </c>
    </row>
    <row r="330" spans="1:13" x14ac:dyDescent="0.3">
      <c r="A330" s="4">
        <v>111</v>
      </c>
      <c r="B330" s="231"/>
      <c r="C330" s="33" t="s">
        <v>517</v>
      </c>
      <c r="D330" s="21" t="s">
        <v>464</v>
      </c>
      <c r="E330" s="303"/>
      <c r="F330" s="293"/>
      <c r="G330" s="231"/>
      <c r="H330" s="293"/>
      <c r="I330" s="293"/>
      <c r="J330" s="293"/>
      <c r="K330" s="32"/>
      <c r="L330" s="110">
        <v>10500000</v>
      </c>
      <c r="M330" s="110">
        <v>10500000</v>
      </c>
    </row>
    <row r="331" spans="1:13" x14ac:dyDescent="0.3">
      <c r="A331" s="4">
        <v>112</v>
      </c>
      <c r="B331" s="231"/>
      <c r="C331" s="33" t="s">
        <v>518</v>
      </c>
      <c r="D331" s="21" t="s">
        <v>464</v>
      </c>
      <c r="E331" s="249"/>
      <c r="F331" s="231"/>
      <c r="G331" s="231"/>
      <c r="H331" s="231"/>
      <c r="I331" s="231"/>
      <c r="J331" s="231"/>
      <c r="K331" s="32"/>
      <c r="L331" s="110">
        <v>12180000</v>
      </c>
      <c r="M331" s="110">
        <v>12180000</v>
      </c>
    </row>
    <row r="332" spans="1:13" x14ac:dyDescent="0.3">
      <c r="A332" s="4">
        <v>113</v>
      </c>
      <c r="B332" s="231"/>
      <c r="C332" s="33" t="s">
        <v>519</v>
      </c>
      <c r="D332" s="21" t="s">
        <v>464</v>
      </c>
      <c r="E332" s="249"/>
      <c r="F332" s="231"/>
      <c r="G332" s="231"/>
      <c r="H332" s="231"/>
      <c r="I332" s="231"/>
      <c r="J332" s="231"/>
      <c r="K332" s="32"/>
      <c r="L332" s="110">
        <v>12700000</v>
      </c>
      <c r="M332" s="110">
        <v>12700000</v>
      </c>
    </row>
    <row r="333" spans="1:13" x14ac:dyDescent="0.3">
      <c r="A333" s="4">
        <v>114</v>
      </c>
      <c r="B333" s="231"/>
      <c r="C333" s="33" t="s">
        <v>520</v>
      </c>
      <c r="D333" s="21" t="s">
        <v>464</v>
      </c>
      <c r="E333" s="249"/>
      <c r="F333" s="231"/>
      <c r="G333" s="231"/>
      <c r="H333" s="231"/>
      <c r="I333" s="231"/>
      <c r="J333" s="231"/>
      <c r="K333" s="32"/>
      <c r="L333" s="110">
        <v>13800000</v>
      </c>
      <c r="M333" s="110">
        <v>13800000</v>
      </c>
    </row>
    <row r="334" spans="1:13" x14ac:dyDescent="0.3">
      <c r="A334" s="4">
        <v>115</v>
      </c>
      <c r="B334" s="231"/>
      <c r="C334" s="33" t="s">
        <v>521</v>
      </c>
      <c r="D334" s="21" t="s">
        <v>464</v>
      </c>
      <c r="E334" s="249"/>
      <c r="F334" s="231"/>
      <c r="G334" s="231"/>
      <c r="H334" s="231"/>
      <c r="I334" s="231"/>
      <c r="J334" s="231"/>
      <c r="K334" s="32"/>
      <c r="L334" s="117">
        <v>23200000</v>
      </c>
      <c r="M334" s="117">
        <v>23200000</v>
      </c>
    </row>
    <row r="335" spans="1:13" x14ac:dyDescent="0.3">
      <c r="A335" s="4">
        <v>116</v>
      </c>
      <c r="B335" s="231"/>
      <c r="C335" s="33" t="s">
        <v>522</v>
      </c>
      <c r="D335" s="21" t="s">
        <v>464</v>
      </c>
      <c r="E335" s="249"/>
      <c r="F335" s="231"/>
      <c r="G335" s="231"/>
      <c r="H335" s="231"/>
      <c r="I335" s="231"/>
      <c r="J335" s="231"/>
      <c r="K335" s="32"/>
      <c r="L335" s="110">
        <v>24800000</v>
      </c>
      <c r="M335" s="110">
        <v>24800000</v>
      </c>
    </row>
    <row r="336" spans="1:13" x14ac:dyDescent="0.3">
      <c r="A336" s="4">
        <v>117</v>
      </c>
      <c r="B336" s="232"/>
      <c r="C336" s="34" t="s">
        <v>523</v>
      </c>
      <c r="D336" s="21" t="s">
        <v>464</v>
      </c>
      <c r="E336" s="250"/>
      <c r="F336" s="232"/>
      <c r="G336" s="232"/>
      <c r="H336" s="232"/>
      <c r="I336" s="232"/>
      <c r="J336" s="232"/>
      <c r="K336" s="32"/>
      <c r="L336" s="117">
        <v>26200000</v>
      </c>
      <c r="M336" s="117">
        <v>26200000</v>
      </c>
    </row>
    <row r="337" spans="1:13" ht="25.2" x14ac:dyDescent="0.3">
      <c r="A337" s="4">
        <v>118</v>
      </c>
      <c r="B337" s="295" t="s">
        <v>582</v>
      </c>
      <c r="C337" s="34" t="s">
        <v>565</v>
      </c>
      <c r="D337" s="22" t="s">
        <v>566</v>
      </c>
      <c r="E337" s="297" t="s">
        <v>577</v>
      </c>
      <c r="F337" s="295" t="s">
        <v>581</v>
      </c>
      <c r="G337" s="295" t="s">
        <v>1008</v>
      </c>
      <c r="H337" s="295" t="s">
        <v>35</v>
      </c>
      <c r="I337" s="295" t="s">
        <v>479</v>
      </c>
      <c r="J337" s="295" t="s">
        <v>480</v>
      </c>
      <c r="K337" s="32"/>
      <c r="L337" s="110">
        <v>71500000</v>
      </c>
      <c r="M337" s="110">
        <v>71500000</v>
      </c>
    </row>
    <row r="338" spans="1:13" ht="27.6" x14ac:dyDescent="0.3">
      <c r="A338" s="4">
        <v>119</v>
      </c>
      <c r="B338" s="296"/>
      <c r="C338" s="36" t="s">
        <v>567</v>
      </c>
      <c r="D338" s="27" t="s">
        <v>566</v>
      </c>
      <c r="E338" s="304"/>
      <c r="F338" s="296"/>
      <c r="G338" s="288"/>
      <c r="H338" s="296"/>
      <c r="I338" s="296"/>
      <c r="J338" s="296"/>
      <c r="K338" s="32"/>
      <c r="L338" s="110">
        <v>73000000</v>
      </c>
      <c r="M338" s="110">
        <v>73000000</v>
      </c>
    </row>
    <row r="339" spans="1:13" ht="27.6" x14ac:dyDescent="0.3">
      <c r="A339" s="4">
        <v>120</v>
      </c>
      <c r="B339" s="296"/>
      <c r="C339" s="36" t="s">
        <v>568</v>
      </c>
      <c r="D339" s="27" t="s">
        <v>566</v>
      </c>
      <c r="E339" s="304"/>
      <c r="F339" s="296"/>
      <c r="G339" s="288"/>
      <c r="H339" s="296"/>
      <c r="I339" s="296"/>
      <c r="J339" s="296"/>
      <c r="K339" s="32"/>
      <c r="L339" s="110">
        <v>76860000</v>
      </c>
      <c r="M339" s="110">
        <v>76860000</v>
      </c>
    </row>
    <row r="340" spans="1:13" ht="27.6" x14ac:dyDescent="0.3">
      <c r="A340" s="4">
        <v>121</v>
      </c>
      <c r="B340" s="296"/>
      <c r="C340" s="36" t="s">
        <v>569</v>
      </c>
      <c r="D340" s="27" t="s">
        <v>566</v>
      </c>
      <c r="E340" s="305"/>
      <c r="F340" s="302"/>
      <c r="G340" s="288"/>
      <c r="H340" s="296"/>
      <c r="I340" s="296"/>
      <c r="J340" s="296"/>
      <c r="K340" s="32"/>
      <c r="L340" s="110">
        <v>80000000</v>
      </c>
      <c r="M340" s="110">
        <v>80000000</v>
      </c>
    </row>
    <row r="341" spans="1:13" ht="82.8" x14ac:dyDescent="0.3">
      <c r="A341" s="4">
        <v>122</v>
      </c>
      <c r="B341" s="296"/>
      <c r="C341" s="32" t="s">
        <v>570</v>
      </c>
      <c r="D341" s="27" t="s">
        <v>464</v>
      </c>
      <c r="E341" s="37" t="s">
        <v>578</v>
      </c>
      <c r="F341" s="299" t="s">
        <v>478</v>
      </c>
      <c r="G341" s="288"/>
      <c r="H341" s="296"/>
      <c r="I341" s="296"/>
      <c r="J341" s="296"/>
      <c r="K341" s="32"/>
      <c r="L341" s="110">
        <v>3325000</v>
      </c>
      <c r="M341" s="110">
        <v>3325000</v>
      </c>
    </row>
    <row r="342" spans="1:13" ht="69" x14ac:dyDescent="0.3">
      <c r="A342" s="4">
        <v>123</v>
      </c>
      <c r="B342" s="296"/>
      <c r="C342" s="32" t="s">
        <v>571</v>
      </c>
      <c r="D342" s="27" t="s">
        <v>464</v>
      </c>
      <c r="E342" s="37" t="s">
        <v>579</v>
      </c>
      <c r="F342" s="301"/>
      <c r="G342" s="288"/>
      <c r="H342" s="296"/>
      <c r="I342" s="296"/>
      <c r="J342" s="296"/>
      <c r="K342" s="32"/>
      <c r="L342" s="110">
        <v>44000000</v>
      </c>
      <c r="M342" s="110">
        <v>44000000</v>
      </c>
    </row>
    <row r="343" spans="1:13" x14ac:dyDescent="0.3">
      <c r="A343" s="4">
        <v>124</v>
      </c>
      <c r="B343" s="296"/>
      <c r="C343" s="26" t="s">
        <v>572</v>
      </c>
      <c r="D343" s="27" t="s">
        <v>464</v>
      </c>
      <c r="E343" s="32"/>
      <c r="F343" s="20"/>
      <c r="G343" s="288"/>
      <c r="H343" s="296"/>
      <c r="I343" s="296"/>
      <c r="J343" s="296"/>
      <c r="K343" s="32"/>
      <c r="L343" s="110">
        <v>250000</v>
      </c>
      <c r="M343" s="110">
        <v>250000</v>
      </c>
    </row>
    <row r="344" spans="1:13" ht="27.6" x14ac:dyDescent="0.3">
      <c r="A344" s="4">
        <v>125</v>
      </c>
      <c r="B344" s="296"/>
      <c r="C344" s="26" t="s">
        <v>573</v>
      </c>
      <c r="D344" s="27" t="s">
        <v>566</v>
      </c>
      <c r="E344" s="297" t="s">
        <v>580</v>
      </c>
      <c r="F344" s="299" t="s">
        <v>581</v>
      </c>
      <c r="G344" s="288"/>
      <c r="H344" s="296"/>
      <c r="I344" s="296"/>
      <c r="J344" s="296"/>
      <c r="K344" s="32"/>
      <c r="L344" s="115">
        <f>M344</f>
        <v>23572727</v>
      </c>
      <c r="M344" s="115">
        <v>23572727</v>
      </c>
    </row>
    <row r="345" spans="1:13" ht="27.6" x14ac:dyDescent="0.3">
      <c r="A345" s="4">
        <v>126</v>
      </c>
      <c r="B345" s="296"/>
      <c r="C345" s="26" t="s">
        <v>574</v>
      </c>
      <c r="D345" s="27" t="s">
        <v>566</v>
      </c>
      <c r="E345" s="298"/>
      <c r="F345" s="300"/>
      <c r="G345" s="288"/>
      <c r="H345" s="296"/>
      <c r="I345" s="296"/>
      <c r="J345" s="296"/>
      <c r="K345" s="32"/>
      <c r="L345" s="115">
        <f>M345</f>
        <v>27472727</v>
      </c>
      <c r="M345" s="115">
        <v>27472727</v>
      </c>
    </row>
    <row r="346" spans="1:13" ht="27.6" x14ac:dyDescent="0.3">
      <c r="A346" s="4">
        <v>127</v>
      </c>
      <c r="B346" s="296"/>
      <c r="C346" s="26" t="s">
        <v>575</v>
      </c>
      <c r="D346" s="27" t="s">
        <v>566</v>
      </c>
      <c r="E346" s="298"/>
      <c r="F346" s="300"/>
      <c r="G346" s="288"/>
      <c r="H346" s="296"/>
      <c r="I346" s="296"/>
      <c r="J346" s="296"/>
      <c r="K346" s="32"/>
      <c r="L346" s="115">
        <f>M346</f>
        <v>28818182</v>
      </c>
      <c r="M346" s="115">
        <v>28818182</v>
      </c>
    </row>
    <row r="347" spans="1:13" ht="27.6" x14ac:dyDescent="0.3">
      <c r="A347" s="4">
        <v>128</v>
      </c>
      <c r="B347" s="296"/>
      <c r="C347" s="26" t="s">
        <v>576</v>
      </c>
      <c r="D347" s="27" t="s">
        <v>566</v>
      </c>
      <c r="E347" s="298"/>
      <c r="F347" s="300"/>
      <c r="G347" s="288"/>
      <c r="H347" s="296"/>
      <c r="I347" s="296"/>
      <c r="J347" s="296"/>
      <c r="K347" s="32"/>
      <c r="L347" s="115">
        <f>M347</f>
        <v>32500000</v>
      </c>
      <c r="M347" s="115">
        <v>32500000</v>
      </c>
    </row>
    <row r="348" spans="1:13" ht="85.5" customHeight="1" x14ac:dyDescent="0.3">
      <c r="A348" s="4">
        <v>129</v>
      </c>
      <c r="B348" s="295" t="s">
        <v>586</v>
      </c>
      <c r="C348" s="38" t="s">
        <v>583</v>
      </c>
      <c r="D348" s="39" t="s">
        <v>584</v>
      </c>
      <c r="E348" s="251" t="s">
        <v>587</v>
      </c>
      <c r="F348" s="290"/>
      <c r="G348" s="230"/>
      <c r="H348" s="290"/>
      <c r="I348" s="290"/>
      <c r="J348" s="290"/>
      <c r="K348" s="32"/>
      <c r="L348" s="110">
        <v>3730000</v>
      </c>
      <c r="M348" s="110">
        <v>3730000</v>
      </c>
    </row>
    <row r="349" spans="1:13" ht="75.599999999999994" x14ac:dyDescent="0.3">
      <c r="A349" s="4">
        <v>130</v>
      </c>
      <c r="B349" s="296"/>
      <c r="C349" s="40" t="s">
        <v>585</v>
      </c>
      <c r="D349" s="39" t="s">
        <v>584</v>
      </c>
      <c r="E349" s="252"/>
      <c r="F349" s="292"/>
      <c r="G349" s="232"/>
      <c r="H349" s="292"/>
      <c r="I349" s="292"/>
      <c r="J349" s="292"/>
      <c r="K349" s="32"/>
      <c r="L349" s="110">
        <v>7760000</v>
      </c>
      <c r="M349" s="110">
        <v>7760000</v>
      </c>
    </row>
    <row r="350" spans="1:13" ht="75" customHeight="1" x14ac:dyDescent="0.3">
      <c r="A350" s="4">
        <v>131</v>
      </c>
      <c r="B350" s="295" t="s">
        <v>601</v>
      </c>
      <c r="C350" s="41" t="s">
        <v>588</v>
      </c>
      <c r="D350" s="42" t="s">
        <v>589</v>
      </c>
      <c r="E350" s="299" t="s">
        <v>600</v>
      </c>
      <c r="F350" s="230" t="s">
        <v>462</v>
      </c>
      <c r="G350" s="295" t="s">
        <v>1009</v>
      </c>
      <c r="H350" s="295" t="s">
        <v>35</v>
      </c>
      <c r="I350" s="295" t="s">
        <v>479</v>
      </c>
      <c r="J350" s="295" t="s">
        <v>480</v>
      </c>
      <c r="K350" s="32"/>
      <c r="L350" s="118">
        <v>3820000</v>
      </c>
      <c r="M350" s="118">
        <v>3820000</v>
      </c>
    </row>
    <row r="351" spans="1:13" ht="62.25" customHeight="1" x14ac:dyDescent="0.3">
      <c r="A351" s="4">
        <v>132</v>
      </c>
      <c r="B351" s="296"/>
      <c r="C351" s="41" t="s">
        <v>590</v>
      </c>
      <c r="D351" s="42" t="s">
        <v>589</v>
      </c>
      <c r="E351" s="300"/>
      <c r="F351" s="231"/>
      <c r="G351" s="296"/>
      <c r="H351" s="296"/>
      <c r="I351" s="296"/>
      <c r="J351" s="296"/>
      <c r="K351" s="32"/>
      <c r="L351" s="118">
        <v>4320000</v>
      </c>
      <c r="M351" s="118">
        <v>4320000</v>
      </c>
    </row>
    <row r="352" spans="1:13" ht="61.5" customHeight="1" x14ac:dyDescent="0.3">
      <c r="A352" s="4">
        <v>133</v>
      </c>
      <c r="B352" s="296"/>
      <c r="C352" s="33" t="s">
        <v>591</v>
      </c>
      <c r="D352" s="42" t="s">
        <v>589</v>
      </c>
      <c r="E352" s="300"/>
      <c r="F352" s="231"/>
      <c r="G352" s="296"/>
      <c r="H352" s="296"/>
      <c r="I352" s="296"/>
      <c r="J352" s="296"/>
      <c r="K352" s="32"/>
      <c r="L352" s="118">
        <v>4500000</v>
      </c>
      <c r="M352" s="118">
        <v>4500000</v>
      </c>
    </row>
    <row r="353" spans="1:130" ht="57" customHeight="1" x14ac:dyDescent="0.3">
      <c r="A353" s="4">
        <v>134</v>
      </c>
      <c r="B353" s="296"/>
      <c r="C353" s="33" t="s">
        <v>592</v>
      </c>
      <c r="D353" s="42" t="s">
        <v>589</v>
      </c>
      <c r="E353" s="300"/>
      <c r="F353" s="231"/>
      <c r="G353" s="296"/>
      <c r="H353" s="296"/>
      <c r="I353" s="296"/>
      <c r="J353" s="296"/>
      <c r="K353" s="32"/>
      <c r="L353" s="118">
        <v>4670000</v>
      </c>
      <c r="M353" s="118">
        <v>4670000</v>
      </c>
    </row>
    <row r="354" spans="1:130" ht="60" customHeight="1" x14ac:dyDescent="0.3">
      <c r="A354" s="4">
        <v>135</v>
      </c>
      <c r="B354" s="296"/>
      <c r="C354" s="33" t="s">
        <v>593</v>
      </c>
      <c r="D354" s="42" t="s">
        <v>589</v>
      </c>
      <c r="E354" s="300"/>
      <c r="F354" s="231"/>
      <c r="G354" s="296"/>
      <c r="H354" s="296"/>
      <c r="I354" s="296"/>
      <c r="J354" s="296"/>
      <c r="K354" s="32"/>
      <c r="L354" s="118">
        <v>5040000</v>
      </c>
      <c r="M354" s="118">
        <v>5040000</v>
      </c>
    </row>
    <row r="355" spans="1:130" ht="56.25" customHeight="1" x14ac:dyDescent="0.3">
      <c r="A355" s="4">
        <v>136</v>
      </c>
      <c r="B355" s="296"/>
      <c r="C355" s="33" t="s">
        <v>594</v>
      </c>
      <c r="D355" s="42" t="s">
        <v>589</v>
      </c>
      <c r="E355" s="300"/>
      <c r="F355" s="231"/>
      <c r="G355" s="296"/>
      <c r="H355" s="296"/>
      <c r="I355" s="296"/>
      <c r="J355" s="296"/>
      <c r="K355" s="32"/>
      <c r="L355" s="118">
        <v>5950000</v>
      </c>
      <c r="M355" s="118">
        <v>5950000</v>
      </c>
    </row>
    <row r="356" spans="1:130" ht="58.5" customHeight="1" x14ac:dyDescent="0.3">
      <c r="A356" s="4">
        <v>137</v>
      </c>
      <c r="B356" s="296"/>
      <c r="C356" s="33" t="s">
        <v>595</v>
      </c>
      <c r="D356" s="42" t="s">
        <v>589</v>
      </c>
      <c r="E356" s="300"/>
      <c r="F356" s="231"/>
      <c r="G356" s="296"/>
      <c r="H356" s="296"/>
      <c r="I356" s="296"/>
      <c r="J356" s="296"/>
      <c r="K356" s="32"/>
      <c r="L356" s="118">
        <v>6120000</v>
      </c>
      <c r="M356" s="118">
        <v>6120000</v>
      </c>
    </row>
    <row r="357" spans="1:130" ht="63.75" customHeight="1" x14ac:dyDescent="0.3">
      <c r="A357" s="4">
        <v>138</v>
      </c>
      <c r="B357" s="296"/>
      <c r="C357" s="33" t="s">
        <v>596</v>
      </c>
      <c r="D357" s="42" t="s">
        <v>589</v>
      </c>
      <c r="E357" s="300"/>
      <c r="F357" s="231"/>
      <c r="G357" s="296"/>
      <c r="H357" s="296"/>
      <c r="I357" s="296"/>
      <c r="J357" s="296"/>
      <c r="K357" s="32"/>
      <c r="L357" s="118">
        <v>6160000</v>
      </c>
      <c r="M357" s="118">
        <v>6160000</v>
      </c>
    </row>
    <row r="358" spans="1:130" s="83" customFormat="1" ht="57.75" customHeight="1" x14ac:dyDescent="0.3">
      <c r="A358" s="13">
        <v>139</v>
      </c>
      <c r="B358" s="296"/>
      <c r="C358" s="33" t="s">
        <v>597</v>
      </c>
      <c r="D358" s="42" t="s">
        <v>589</v>
      </c>
      <c r="E358" s="300"/>
      <c r="F358" s="231"/>
      <c r="G358" s="296"/>
      <c r="H358" s="296"/>
      <c r="I358" s="296"/>
      <c r="J358" s="296"/>
      <c r="K358" s="230"/>
      <c r="L358" s="120">
        <v>6720000</v>
      </c>
      <c r="M358" s="120">
        <v>6720000</v>
      </c>
    </row>
    <row r="359" spans="1:130" ht="57.75" customHeight="1" x14ac:dyDescent="0.3">
      <c r="A359" s="4">
        <v>140</v>
      </c>
      <c r="B359" s="296"/>
      <c r="C359" s="33" t="s">
        <v>598</v>
      </c>
      <c r="D359" s="42" t="s">
        <v>589</v>
      </c>
      <c r="E359" s="300"/>
      <c r="F359" s="231"/>
      <c r="G359" s="296"/>
      <c r="H359" s="296"/>
      <c r="I359" s="296"/>
      <c r="J359" s="296"/>
      <c r="K359" s="231"/>
      <c r="L359" s="118">
        <v>7600000</v>
      </c>
      <c r="M359" s="118">
        <v>7600000</v>
      </c>
    </row>
    <row r="360" spans="1:130" ht="70.2" customHeight="1" x14ac:dyDescent="0.3">
      <c r="A360" s="9">
        <v>141</v>
      </c>
      <c r="B360" s="296"/>
      <c r="C360" s="205" t="s">
        <v>599</v>
      </c>
      <c r="D360" s="206" t="s">
        <v>589</v>
      </c>
      <c r="E360" s="300"/>
      <c r="F360" s="231"/>
      <c r="G360" s="296"/>
      <c r="H360" s="296"/>
      <c r="I360" s="296"/>
      <c r="J360" s="296"/>
      <c r="K360" s="231"/>
      <c r="L360" s="207">
        <v>8080000</v>
      </c>
      <c r="M360" s="207">
        <v>8080000</v>
      </c>
    </row>
    <row r="361" spans="1:130" s="180" customFormat="1" ht="38.25" customHeight="1" x14ac:dyDescent="0.3">
      <c r="A361" s="279" t="s">
        <v>1511</v>
      </c>
      <c r="B361" s="280"/>
      <c r="C361" s="280"/>
      <c r="D361" s="280"/>
      <c r="E361" s="280"/>
      <c r="F361" s="280"/>
      <c r="G361" s="280"/>
      <c r="H361" s="280"/>
      <c r="I361" s="280"/>
      <c r="J361" s="280"/>
      <c r="K361" s="280"/>
      <c r="L361" s="280"/>
      <c r="M361" s="281"/>
      <c r="O361" s="208"/>
      <c r="P361" s="1"/>
      <c r="Q361" s="1"/>
      <c r="R361" s="1"/>
      <c r="S361" s="1"/>
      <c r="T361" s="1"/>
      <c r="U361" s="1"/>
      <c r="V361" s="1"/>
      <c r="W361" s="1"/>
      <c r="X361" s="1"/>
      <c r="Y361" s="1"/>
      <c r="Z361" s="1"/>
      <c r="AA361" s="1"/>
      <c r="AB361" s="1"/>
      <c r="AC361" s="1"/>
      <c r="AD361" s="1"/>
      <c r="AE361" s="1"/>
      <c r="AF361" s="1"/>
      <c r="AG361" s="1"/>
      <c r="AH361" s="1"/>
      <c r="AI361" s="1"/>
      <c r="AJ361" s="1"/>
      <c r="AK361" s="1"/>
      <c r="AL361" s="1"/>
      <c r="AM361" s="1"/>
      <c r="AN361" s="1"/>
      <c r="AO361" s="1"/>
      <c r="AP361" s="1"/>
      <c r="AQ361" s="1"/>
      <c r="AR361" s="1"/>
      <c r="AS361" s="1"/>
      <c r="AT361" s="1"/>
      <c r="AU361" s="1"/>
      <c r="AV361" s="1"/>
      <c r="AW361" s="1"/>
      <c r="AX361" s="1"/>
      <c r="AY361" s="1"/>
      <c r="AZ361" s="1"/>
      <c r="BA361" s="1"/>
      <c r="BB361" s="1"/>
      <c r="BC361" s="1"/>
      <c r="BD361" s="1"/>
      <c r="BE361" s="1"/>
      <c r="BF361" s="1"/>
      <c r="BG361" s="1"/>
      <c r="BH361" s="1"/>
      <c r="BI361" s="1"/>
      <c r="BJ361" s="1"/>
      <c r="BK361" s="1"/>
      <c r="BL361" s="1"/>
      <c r="BM361" s="1"/>
      <c r="BN361" s="1"/>
      <c r="BO361" s="1"/>
      <c r="BP361" s="1"/>
      <c r="BQ361" s="1"/>
      <c r="BR361" s="1"/>
      <c r="BS361" s="1"/>
      <c r="BT361" s="1"/>
      <c r="BU361" s="1"/>
      <c r="BV361" s="1"/>
      <c r="BW361" s="1"/>
      <c r="BX361" s="1"/>
      <c r="BY361" s="1"/>
      <c r="BZ361" s="1"/>
      <c r="CA361" s="1"/>
      <c r="CB361" s="1"/>
      <c r="CC361" s="1"/>
      <c r="CD361" s="1"/>
      <c r="CE361" s="1"/>
      <c r="CF361" s="1"/>
      <c r="CG361" s="1"/>
      <c r="CH361" s="1"/>
      <c r="CI361" s="1"/>
      <c r="CJ361" s="1"/>
      <c r="CK361" s="1"/>
      <c r="CL361" s="1"/>
      <c r="CM361" s="1"/>
      <c r="CN361" s="1"/>
      <c r="CO361" s="1"/>
      <c r="CP361" s="1"/>
      <c r="CQ361" s="1"/>
      <c r="CR361" s="1"/>
      <c r="CS361" s="1"/>
      <c r="CT361" s="1"/>
      <c r="CU361" s="1"/>
      <c r="CV361" s="1"/>
      <c r="CW361" s="1"/>
      <c r="CX361" s="1"/>
      <c r="CY361" s="1"/>
      <c r="CZ361" s="1"/>
      <c r="DA361" s="1"/>
      <c r="DB361" s="1"/>
      <c r="DC361" s="1"/>
      <c r="DD361" s="1"/>
      <c r="DE361" s="1"/>
      <c r="DF361" s="1"/>
      <c r="DG361" s="1"/>
      <c r="DH361" s="1"/>
      <c r="DI361" s="1"/>
      <c r="DJ361" s="1"/>
      <c r="DK361" s="1"/>
      <c r="DL361" s="1"/>
      <c r="DM361" s="1"/>
      <c r="DN361" s="1"/>
      <c r="DO361" s="1"/>
      <c r="DP361" s="1"/>
      <c r="DQ361" s="1"/>
      <c r="DR361" s="1"/>
      <c r="DS361" s="1"/>
      <c r="DT361" s="1"/>
      <c r="DU361" s="1"/>
      <c r="DV361" s="1"/>
      <c r="DW361" s="1"/>
      <c r="DX361" s="1"/>
      <c r="DY361" s="1"/>
      <c r="DZ361" s="1"/>
    </row>
    <row r="362" spans="1:130" ht="41.4" x14ac:dyDescent="0.3">
      <c r="A362" s="216">
        <v>1</v>
      </c>
      <c r="B362" s="215" t="s">
        <v>1554</v>
      </c>
      <c r="C362" s="211" t="s">
        <v>1512</v>
      </c>
      <c r="D362" s="216" t="s">
        <v>1513</v>
      </c>
      <c r="E362" s="213" t="s">
        <v>1514</v>
      </c>
      <c r="F362" s="213" t="s">
        <v>1515</v>
      </c>
      <c r="G362" s="215" t="s">
        <v>1555</v>
      </c>
      <c r="H362" s="215" t="s">
        <v>1204</v>
      </c>
      <c r="I362" s="215" t="s">
        <v>1556</v>
      </c>
      <c r="J362" s="215" t="s">
        <v>1557</v>
      </c>
      <c r="K362" s="215"/>
      <c r="L362" s="216">
        <v>5580</v>
      </c>
      <c r="M362" s="43">
        <f>L362</f>
        <v>5580</v>
      </c>
    </row>
    <row r="363" spans="1:130" ht="41.4" x14ac:dyDescent="0.3">
      <c r="A363" s="216">
        <v>2</v>
      </c>
      <c r="B363" s="215" t="s">
        <v>1554</v>
      </c>
      <c r="C363" s="211" t="s">
        <v>1512</v>
      </c>
      <c r="D363" s="216" t="s">
        <v>1513</v>
      </c>
      <c r="E363" s="213" t="s">
        <v>1516</v>
      </c>
      <c r="F363" s="213" t="s">
        <v>1517</v>
      </c>
      <c r="G363" s="215" t="s">
        <v>1555</v>
      </c>
      <c r="H363" s="215" t="s">
        <v>1204</v>
      </c>
      <c r="I363" s="215" t="s">
        <v>1556</v>
      </c>
      <c r="J363" s="215" t="s">
        <v>1557</v>
      </c>
      <c r="K363" s="215"/>
      <c r="L363" s="216">
        <v>8999</v>
      </c>
      <c r="M363" s="43">
        <f t="shared" ref="M363:M426" si="1">L363</f>
        <v>8999</v>
      </c>
    </row>
    <row r="364" spans="1:130" ht="41.4" x14ac:dyDescent="0.3">
      <c r="A364" s="216">
        <v>3</v>
      </c>
      <c r="B364" s="215" t="s">
        <v>1554</v>
      </c>
      <c r="C364" s="211" t="s">
        <v>1512</v>
      </c>
      <c r="D364" s="216" t="s">
        <v>1513</v>
      </c>
      <c r="E364" s="213" t="s">
        <v>1518</v>
      </c>
      <c r="F364" s="213" t="s">
        <v>1519</v>
      </c>
      <c r="G364" s="215" t="s">
        <v>1555</v>
      </c>
      <c r="H364" s="215" t="s">
        <v>1204</v>
      </c>
      <c r="I364" s="215" t="s">
        <v>1556</v>
      </c>
      <c r="J364" s="215" t="s">
        <v>1557</v>
      </c>
      <c r="K364" s="215"/>
      <c r="L364" s="216">
        <v>14665</v>
      </c>
      <c r="M364" s="43">
        <f t="shared" si="1"/>
        <v>14665</v>
      </c>
    </row>
    <row r="365" spans="1:130" ht="41.4" x14ac:dyDescent="0.3">
      <c r="A365" s="216">
        <v>4</v>
      </c>
      <c r="B365" s="215" t="s">
        <v>1554</v>
      </c>
      <c r="C365" s="211" t="s">
        <v>1512</v>
      </c>
      <c r="D365" s="216" t="s">
        <v>1513</v>
      </c>
      <c r="E365" s="213" t="s">
        <v>1520</v>
      </c>
      <c r="F365" s="213" t="s">
        <v>1521</v>
      </c>
      <c r="G365" s="215" t="s">
        <v>1555</v>
      </c>
      <c r="H365" s="215" t="s">
        <v>1204</v>
      </c>
      <c r="I365" s="215" t="s">
        <v>1556</v>
      </c>
      <c r="J365" s="215" t="s">
        <v>1557</v>
      </c>
      <c r="K365" s="215"/>
      <c r="L365" s="216">
        <v>21315</v>
      </c>
      <c r="M365" s="43">
        <f t="shared" si="1"/>
        <v>21315</v>
      </c>
    </row>
    <row r="366" spans="1:130" s="180" customFormat="1" ht="41.4" x14ac:dyDescent="0.3">
      <c r="A366" s="216">
        <v>5</v>
      </c>
      <c r="B366" s="215" t="s">
        <v>1554</v>
      </c>
      <c r="C366" s="211" t="s">
        <v>1512</v>
      </c>
      <c r="D366" s="216" t="s">
        <v>1513</v>
      </c>
      <c r="E366" s="213" t="s">
        <v>1522</v>
      </c>
      <c r="F366" s="213" t="s">
        <v>1523</v>
      </c>
      <c r="G366" s="215" t="s">
        <v>1555</v>
      </c>
      <c r="H366" s="215" t="s">
        <v>1204</v>
      </c>
      <c r="I366" s="215" t="s">
        <v>1556</v>
      </c>
      <c r="J366" s="215" t="s">
        <v>1557</v>
      </c>
      <c r="K366" s="215"/>
      <c r="L366" s="216">
        <v>34462</v>
      </c>
      <c r="M366" s="43">
        <f t="shared" si="1"/>
        <v>34462</v>
      </c>
      <c r="O366" s="208"/>
      <c r="P366" s="1"/>
      <c r="Q366" s="1"/>
      <c r="R366" s="1"/>
      <c r="S366" s="1"/>
      <c r="T366" s="1"/>
      <c r="U366" s="1"/>
      <c r="V366" s="1"/>
      <c r="W366" s="1"/>
      <c r="X366" s="1"/>
      <c r="Y366" s="1"/>
      <c r="Z366" s="1"/>
      <c r="AA366" s="1"/>
      <c r="AB366" s="1"/>
      <c r="AC366" s="1"/>
      <c r="AD366" s="1"/>
      <c r="AE366" s="1"/>
      <c r="AF366" s="1"/>
      <c r="AG366" s="1"/>
      <c r="AH366" s="1"/>
      <c r="AI366" s="1"/>
      <c r="AJ366" s="1"/>
      <c r="AK366" s="1"/>
      <c r="AL366" s="1"/>
      <c r="AM366" s="1"/>
      <c r="AN366" s="1"/>
      <c r="AO366" s="1"/>
      <c r="AP366" s="1"/>
      <c r="AQ366" s="1"/>
      <c r="AR366" s="1"/>
      <c r="AS366" s="1"/>
      <c r="AT366" s="1"/>
      <c r="AU366" s="1"/>
      <c r="AV366" s="1"/>
      <c r="AW366" s="1"/>
      <c r="AX366" s="1"/>
      <c r="AY366" s="1"/>
      <c r="AZ366" s="1"/>
      <c r="BA366" s="1"/>
      <c r="BB366" s="214"/>
    </row>
    <row r="367" spans="1:130" ht="41.4" x14ac:dyDescent="0.3">
      <c r="A367" s="216">
        <v>6</v>
      </c>
      <c r="B367" s="215" t="s">
        <v>1554</v>
      </c>
      <c r="C367" s="211" t="s">
        <v>1512</v>
      </c>
      <c r="D367" s="216" t="s">
        <v>1513</v>
      </c>
      <c r="E367" s="213" t="s">
        <v>1524</v>
      </c>
      <c r="F367" s="213" t="s">
        <v>1525</v>
      </c>
      <c r="G367" s="215" t="s">
        <v>1555</v>
      </c>
      <c r="H367" s="215" t="s">
        <v>1204</v>
      </c>
      <c r="I367" s="215" t="s">
        <v>1556</v>
      </c>
      <c r="J367" s="215" t="s">
        <v>1557</v>
      </c>
      <c r="K367" s="216"/>
      <c r="L367" s="216">
        <v>54694</v>
      </c>
      <c r="M367" s="43">
        <f t="shared" si="1"/>
        <v>54694</v>
      </c>
    </row>
    <row r="368" spans="1:130" ht="41.4" x14ac:dyDescent="0.3">
      <c r="A368" s="216">
        <v>7</v>
      </c>
      <c r="B368" s="215" t="s">
        <v>1554</v>
      </c>
      <c r="C368" s="211" t="s">
        <v>1512</v>
      </c>
      <c r="D368" s="216" t="s">
        <v>1513</v>
      </c>
      <c r="E368" s="213" t="s">
        <v>1526</v>
      </c>
      <c r="F368" s="213" t="s">
        <v>1527</v>
      </c>
      <c r="G368" s="215" t="s">
        <v>1555</v>
      </c>
      <c r="H368" s="215" t="s">
        <v>1204</v>
      </c>
      <c r="I368" s="215" t="s">
        <v>1556</v>
      </c>
      <c r="J368" s="215" t="s">
        <v>1557</v>
      </c>
      <c r="K368" s="216"/>
      <c r="L368" s="216">
        <v>84804</v>
      </c>
      <c r="M368" s="43">
        <f t="shared" si="1"/>
        <v>84804</v>
      </c>
    </row>
    <row r="369" spans="1:13" ht="41.4" x14ac:dyDescent="0.3">
      <c r="A369" s="216">
        <v>8</v>
      </c>
      <c r="B369" s="215" t="s">
        <v>1554</v>
      </c>
      <c r="C369" s="211" t="s">
        <v>1512</v>
      </c>
      <c r="D369" s="216" t="s">
        <v>1513</v>
      </c>
      <c r="E369" s="213" t="s">
        <v>1528</v>
      </c>
      <c r="F369" s="213" t="s">
        <v>1529</v>
      </c>
      <c r="G369" s="215" t="s">
        <v>1555</v>
      </c>
      <c r="H369" s="215" t="s">
        <v>1204</v>
      </c>
      <c r="I369" s="215" t="s">
        <v>1556</v>
      </c>
      <c r="J369" s="215" t="s">
        <v>1557</v>
      </c>
      <c r="K369" s="216"/>
      <c r="L369" s="216">
        <v>117150</v>
      </c>
      <c r="M369" s="43">
        <f t="shared" si="1"/>
        <v>117150</v>
      </c>
    </row>
    <row r="370" spans="1:13" ht="41.4" x14ac:dyDescent="0.3">
      <c r="A370" s="216">
        <v>9</v>
      </c>
      <c r="B370" s="215" t="s">
        <v>1554</v>
      </c>
      <c r="C370" s="211" t="s">
        <v>1512</v>
      </c>
      <c r="D370" s="216" t="s">
        <v>1513</v>
      </c>
      <c r="E370" s="213" t="s">
        <v>1530</v>
      </c>
      <c r="F370" s="213" t="s">
        <v>1531</v>
      </c>
      <c r="G370" s="215" t="s">
        <v>1555</v>
      </c>
      <c r="H370" s="215" t="s">
        <v>1204</v>
      </c>
      <c r="I370" s="215" t="s">
        <v>1556</v>
      </c>
      <c r="J370" s="215" t="s">
        <v>1557</v>
      </c>
      <c r="K370" s="216"/>
      <c r="L370" s="216">
        <v>160230</v>
      </c>
      <c r="M370" s="43">
        <f t="shared" si="1"/>
        <v>160230</v>
      </c>
    </row>
    <row r="371" spans="1:13" ht="41.4" x14ac:dyDescent="0.3">
      <c r="A371" s="216">
        <v>10</v>
      </c>
      <c r="B371" s="215" t="s">
        <v>1554</v>
      </c>
      <c r="C371" s="211" t="s">
        <v>1512</v>
      </c>
      <c r="D371" s="216" t="s">
        <v>1513</v>
      </c>
      <c r="E371" s="213" t="s">
        <v>1532</v>
      </c>
      <c r="F371" s="213" t="s">
        <v>1533</v>
      </c>
      <c r="G371" s="215" t="s">
        <v>1555</v>
      </c>
      <c r="H371" s="215" t="s">
        <v>1204</v>
      </c>
      <c r="I371" s="215" t="s">
        <v>1556</v>
      </c>
      <c r="J371" s="215" t="s">
        <v>1557</v>
      </c>
      <c r="K371" s="216"/>
      <c r="L371" s="216">
        <v>228580</v>
      </c>
      <c r="M371" s="43">
        <f t="shared" si="1"/>
        <v>228580</v>
      </c>
    </row>
    <row r="372" spans="1:13" ht="41.4" x14ac:dyDescent="0.3">
      <c r="A372" s="216">
        <v>11</v>
      </c>
      <c r="B372" s="215" t="s">
        <v>1554</v>
      </c>
      <c r="C372" s="211" t="s">
        <v>1512</v>
      </c>
      <c r="D372" s="216" t="s">
        <v>1513</v>
      </c>
      <c r="E372" s="213" t="s">
        <v>1534</v>
      </c>
      <c r="F372" s="213" t="s">
        <v>1535</v>
      </c>
      <c r="G372" s="215" t="s">
        <v>1555</v>
      </c>
      <c r="H372" s="215" t="s">
        <v>1204</v>
      </c>
      <c r="I372" s="215" t="s">
        <v>1556</v>
      </c>
      <c r="J372" s="215" t="s">
        <v>1557</v>
      </c>
      <c r="K372" s="216"/>
      <c r="L372" s="216">
        <v>317264</v>
      </c>
      <c r="M372" s="43">
        <f t="shared" si="1"/>
        <v>317264</v>
      </c>
    </row>
    <row r="373" spans="1:13" ht="41.4" x14ac:dyDescent="0.3">
      <c r="A373" s="216">
        <v>12</v>
      </c>
      <c r="B373" s="215" t="s">
        <v>1554</v>
      </c>
      <c r="C373" s="211" t="s">
        <v>1512</v>
      </c>
      <c r="D373" s="216" t="s">
        <v>1513</v>
      </c>
      <c r="E373" s="213" t="s">
        <v>1536</v>
      </c>
      <c r="F373" s="213" t="s">
        <v>1537</v>
      </c>
      <c r="G373" s="215" t="s">
        <v>1555</v>
      </c>
      <c r="H373" s="215" t="s">
        <v>1204</v>
      </c>
      <c r="I373" s="215" t="s">
        <v>1556</v>
      </c>
      <c r="J373" s="215" t="s">
        <v>1557</v>
      </c>
      <c r="K373" s="216"/>
      <c r="L373" s="216">
        <v>398750</v>
      </c>
      <c r="M373" s="43">
        <f t="shared" si="1"/>
        <v>398750</v>
      </c>
    </row>
    <row r="374" spans="1:13" ht="41.4" x14ac:dyDescent="0.3">
      <c r="A374" s="216">
        <v>13</v>
      </c>
      <c r="B374" s="215" t="s">
        <v>1554</v>
      </c>
      <c r="C374" s="211" t="s">
        <v>1512</v>
      </c>
      <c r="D374" s="216" t="s">
        <v>1513</v>
      </c>
      <c r="E374" s="213" t="s">
        <v>1538</v>
      </c>
      <c r="F374" s="213" t="s">
        <v>1539</v>
      </c>
      <c r="G374" s="215" t="s">
        <v>1555</v>
      </c>
      <c r="H374" s="215" t="s">
        <v>1204</v>
      </c>
      <c r="I374" s="215" t="s">
        <v>1556</v>
      </c>
      <c r="J374" s="215" t="s">
        <v>1557</v>
      </c>
      <c r="K374" s="216"/>
      <c r="L374" s="216">
        <v>495504</v>
      </c>
      <c r="M374" s="43">
        <f t="shared" si="1"/>
        <v>495504</v>
      </c>
    </row>
    <row r="375" spans="1:13" ht="41.4" x14ac:dyDescent="0.3">
      <c r="A375" s="216">
        <v>14</v>
      </c>
      <c r="B375" s="215" t="s">
        <v>1554</v>
      </c>
      <c r="C375" s="211" t="s">
        <v>1512</v>
      </c>
      <c r="D375" s="216" t="s">
        <v>1513</v>
      </c>
      <c r="E375" s="213" t="s">
        <v>1540</v>
      </c>
      <c r="F375" s="213" t="s">
        <v>1541</v>
      </c>
      <c r="G375" s="215" t="s">
        <v>1555</v>
      </c>
      <c r="H375" s="215" t="s">
        <v>1204</v>
      </c>
      <c r="I375" s="215" t="s">
        <v>1556</v>
      </c>
      <c r="J375" s="215" t="s">
        <v>1557</v>
      </c>
      <c r="K375" s="216"/>
      <c r="L375" s="216">
        <v>616371</v>
      </c>
      <c r="M375" s="43">
        <f t="shared" si="1"/>
        <v>616371</v>
      </c>
    </row>
    <row r="376" spans="1:13" ht="41.4" x14ac:dyDescent="0.3">
      <c r="A376" s="216">
        <v>15</v>
      </c>
      <c r="B376" s="215" t="s">
        <v>1554</v>
      </c>
      <c r="C376" s="211" t="s">
        <v>1512</v>
      </c>
      <c r="D376" s="216" t="s">
        <v>1513</v>
      </c>
      <c r="E376" s="213" t="s">
        <v>1542</v>
      </c>
      <c r="F376" s="213" t="s">
        <v>1543</v>
      </c>
      <c r="G376" s="215" t="s">
        <v>1555</v>
      </c>
      <c r="H376" s="215" t="s">
        <v>1204</v>
      </c>
      <c r="I376" s="215" t="s">
        <v>1556</v>
      </c>
      <c r="J376" s="215" t="s">
        <v>1557</v>
      </c>
      <c r="K376" s="216"/>
      <c r="L376" s="216">
        <v>812354</v>
      </c>
      <c r="M376" s="43">
        <f t="shared" si="1"/>
        <v>812354</v>
      </c>
    </row>
    <row r="377" spans="1:13" ht="41.4" x14ac:dyDescent="0.3">
      <c r="A377" s="216">
        <v>16</v>
      </c>
      <c r="B377" s="215" t="s">
        <v>1554</v>
      </c>
      <c r="C377" s="211" t="s">
        <v>1512</v>
      </c>
      <c r="D377" s="216" t="s">
        <v>1513</v>
      </c>
      <c r="E377" s="213" t="s">
        <v>1544</v>
      </c>
      <c r="F377" s="213" t="s">
        <v>1545</v>
      </c>
      <c r="G377" s="215" t="s">
        <v>1555</v>
      </c>
      <c r="H377" s="215" t="s">
        <v>1204</v>
      </c>
      <c r="I377" s="215" t="s">
        <v>1556</v>
      </c>
      <c r="J377" s="215" t="s">
        <v>1557</v>
      </c>
      <c r="K377" s="216"/>
      <c r="L377" s="216">
        <v>1016419</v>
      </c>
      <c r="M377" s="43">
        <f t="shared" si="1"/>
        <v>1016419</v>
      </c>
    </row>
    <row r="378" spans="1:13" ht="41.4" x14ac:dyDescent="0.3">
      <c r="A378" s="216">
        <v>17</v>
      </c>
      <c r="B378" s="215" t="s">
        <v>1554</v>
      </c>
      <c r="C378" s="211" t="s">
        <v>1512</v>
      </c>
      <c r="D378" s="216" t="s">
        <v>1513</v>
      </c>
      <c r="E378" s="213" t="s">
        <v>1546</v>
      </c>
      <c r="F378" s="213" t="s">
        <v>1547</v>
      </c>
      <c r="G378" s="215" t="s">
        <v>1555</v>
      </c>
      <c r="H378" s="215" t="s">
        <v>1204</v>
      </c>
      <c r="I378" s="215" t="s">
        <v>1556</v>
      </c>
      <c r="J378" s="215" t="s">
        <v>1557</v>
      </c>
      <c r="K378" s="216"/>
      <c r="L378" s="216">
        <v>1316516</v>
      </c>
      <c r="M378" s="43">
        <f t="shared" si="1"/>
        <v>1316516</v>
      </c>
    </row>
    <row r="379" spans="1:13" ht="41.4" x14ac:dyDescent="0.3">
      <c r="A379" s="216">
        <v>18</v>
      </c>
      <c r="B379" s="215" t="s">
        <v>1554</v>
      </c>
      <c r="C379" s="211" t="s">
        <v>1512</v>
      </c>
      <c r="D379" s="216" t="s">
        <v>1513</v>
      </c>
      <c r="E379" s="213" t="s">
        <v>1548</v>
      </c>
      <c r="F379" s="213" t="s">
        <v>1549</v>
      </c>
      <c r="G379" s="215" t="s">
        <v>1555</v>
      </c>
      <c r="H379" s="215" t="s">
        <v>1204</v>
      </c>
      <c r="I379" s="215" t="s">
        <v>1556</v>
      </c>
      <c r="J379" s="215" t="s">
        <v>1557</v>
      </c>
      <c r="K379" s="216"/>
      <c r="L379" s="216">
        <v>1667675</v>
      </c>
      <c r="M379" s="43">
        <f t="shared" si="1"/>
        <v>1667675</v>
      </c>
    </row>
    <row r="380" spans="1:13" ht="41.4" x14ac:dyDescent="0.3">
      <c r="A380" s="216">
        <v>19</v>
      </c>
      <c r="B380" s="215" t="s">
        <v>1554</v>
      </c>
      <c r="C380" s="211" t="s">
        <v>1512</v>
      </c>
      <c r="D380" s="216" t="s">
        <v>1513</v>
      </c>
      <c r="E380" s="213" t="s">
        <v>1550</v>
      </c>
      <c r="F380" s="213" t="s">
        <v>1551</v>
      </c>
      <c r="G380" s="215" t="s">
        <v>1555</v>
      </c>
      <c r="H380" s="215" t="s">
        <v>1204</v>
      </c>
      <c r="I380" s="215" t="s">
        <v>1556</v>
      </c>
      <c r="J380" s="215" t="s">
        <v>1557</v>
      </c>
      <c r="K380" s="216"/>
      <c r="L380" s="216">
        <v>2152707</v>
      </c>
      <c r="M380" s="43">
        <f t="shared" si="1"/>
        <v>2152707</v>
      </c>
    </row>
    <row r="381" spans="1:13" ht="41.4" x14ac:dyDescent="0.3">
      <c r="A381" s="216">
        <v>20</v>
      </c>
      <c r="B381" s="215" t="s">
        <v>1554</v>
      </c>
      <c r="C381" s="211" t="s">
        <v>1512</v>
      </c>
      <c r="D381" s="216" t="s">
        <v>1513</v>
      </c>
      <c r="E381" s="213" t="s">
        <v>1552</v>
      </c>
      <c r="F381" s="213" t="s">
        <v>1553</v>
      </c>
      <c r="G381" s="215" t="s">
        <v>1555</v>
      </c>
      <c r="H381" s="215" t="s">
        <v>1204</v>
      </c>
      <c r="I381" s="215" t="s">
        <v>1556</v>
      </c>
      <c r="J381" s="215" t="s">
        <v>1557</v>
      </c>
      <c r="K381" s="216"/>
      <c r="L381" s="216">
        <v>2751440</v>
      </c>
      <c r="M381" s="43">
        <f t="shared" si="1"/>
        <v>2751440</v>
      </c>
    </row>
    <row r="382" spans="1:13" ht="41.4" x14ac:dyDescent="0.3">
      <c r="A382" s="216">
        <v>21</v>
      </c>
      <c r="B382" s="215" t="s">
        <v>1554</v>
      </c>
      <c r="C382" s="211" t="s">
        <v>1512</v>
      </c>
      <c r="D382" s="216" t="s">
        <v>1513</v>
      </c>
      <c r="E382" s="216" t="s">
        <v>1558</v>
      </c>
      <c r="F382" s="213" t="s">
        <v>1559</v>
      </c>
      <c r="G382" s="215" t="s">
        <v>1555</v>
      </c>
      <c r="H382" s="215" t="s">
        <v>1204</v>
      </c>
      <c r="I382" s="215" t="s">
        <v>1556</v>
      </c>
      <c r="J382" s="215" t="s">
        <v>1557</v>
      </c>
      <c r="K382" s="212"/>
      <c r="L382" s="216">
        <v>6753</v>
      </c>
      <c r="M382" s="43">
        <f t="shared" si="1"/>
        <v>6753</v>
      </c>
    </row>
    <row r="383" spans="1:13" ht="41.4" x14ac:dyDescent="0.3">
      <c r="A383" s="216">
        <v>22</v>
      </c>
      <c r="B383" s="215" t="s">
        <v>1554</v>
      </c>
      <c r="C383" s="211" t="s">
        <v>1512</v>
      </c>
      <c r="D383" s="216" t="s">
        <v>1513</v>
      </c>
      <c r="E383" s="216" t="s">
        <v>1560</v>
      </c>
      <c r="F383" s="213" t="s">
        <v>1561</v>
      </c>
      <c r="G383" s="215" t="s">
        <v>1555</v>
      </c>
      <c r="H383" s="215" t="s">
        <v>1204</v>
      </c>
      <c r="I383" s="215" t="s">
        <v>1556</v>
      </c>
      <c r="J383" s="215" t="s">
        <v>1557</v>
      </c>
      <c r="K383" s="212"/>
      <c r="L383" s="216">
        <v>8324</v>
      </c>
      <c r="M383" s="43">
        <f t="shared" si="1"/>
        <v>8324</v>
      </c>
    </row>
    <row r="384" spans="1:13" ht="41.4" x14ac:dyDescent="0.3">
      <c r="A384" s="216">
        <v>23</v>
      </c>
      <c r="B384" s="215" t="s">
        <v>1554</v>
      </c>
      <c r="C384" s="211" t="s">
        <v>1512</v>
      </c>
      <c r="D384" s="216" t="s">
        <v>1513</v>
      </c>
      <c r="E384" s="216" t="s">
        <v>1562</v>
      </c>
      <c r="F384" s="213" t="s">
        <v>1563</v>
      </c>
      <c r="G384" s="215" t="s">
        <v>1555</v>
      </c>
      <c r="H384" s="215" t="s">
        <v>1204</v>
      </c>
      <c r="I384" s="215" t="s">
        <v>1556</v>
      </c>
      <c r="J384" s="215" t="s">
        <v>1557</v>
      </c>
      <c r="K384" s="212"/>
      <c r="L384" s="216">
        <v>11513</v>
      </c>
      <c r="M384" s="43">
        <f t="shared" si="1"/>
        <v>11513</v>
      </c>
    </row>
    <row r="385" spans="1:13" ht="41.4" x14ac:dyDescent="0.3">
      <c r="A385" s="216">
        <v>24</v>
      </c>
      <c r="B385" s="215" t="s">
        <v>1554</v>
      </c>
      <c r="C385" s="211" t="s">
        <v>1512</v>
      </c>
      <c r="D385" s="216" t="s">
        <v>1513</v>
      </c>
      <c r="E385" s="216" t="s">
        <v>1564</v>
      </c>
      <c r="F385" s="213" t="s">
        <v>1565</v>
      </c>
      <c r="G385" s="215" t="s">
        <v>1555</v>
      </c>
      <c r="H385" s="215" t="s">
        <v>1204</v>
      </c>
      <c r="I385" s="215" t="s">
        <v>1556</v>
      </c>
      <c r="J385" s="215" t="s">
        <v>1557</v>
      </c>
      <c r="K385" s="212"/>
      <c r="L385" s="216">
        <v>18631</v>
      </c>
      <c r="M385" s="43">
        <f t="shared" si="1"/>
        <v>18631</v>
      </c>
    </row>
    <row r="386" spans="1:13" ht="41.4" x14ac:dyDescent="0.3">
      <c r="A386" s="216">
        <v>25</v>
      </c>
      <c r="B386" s="215" t="s">
        <v>1554</v>
      </c>
      <c r="C386" s="211" t="s">
        <v>1512</v>
      </c>
      <c r="D386" s="216" t="s">
        <v>1513</v>
      </c>
      <c r="E386" s="216" t="s">
        <v>1566</v>
      </c>
      <c r="F386" s="213" t="s">
        <v>1567</v>
      </c>
      <c r="G386" s="215" t="s">
        <v>1555</v>
      </c>
      <c r="H386" s="215" t="s">
        <v>1204</v>
      </c>
      <c r="I386" s="215" t="s">
        <v>1556</v>
      </c>
      <c r="J386" s="215" t="s">
        <v>1557</v>
      </c>
      <c r="K386" s="216"/>
      <c r="L386" s="216">
        <v>29471</v>
      </c>
      <c r="M386" s="43">
        <f t="shared" si="1"/>
        <v>29471</v>
      </c>
    </row>
    <row r="387" spans="1:13" ht="41.4" x14ac:dyDescent="0.3">
      <c r="A387" s="216">
        <v>26</v>
      </c>
      <c r="B387" s="215" t="s">
        <v>1554</v>
      </c>
      <c r="C387" s="211" t="s">
        <v>1512</v>
      </c>
      <c r="D387" s="216" t="s">
        <v>1513</v>
      </c>
      <c r="E387" s="216" t="s">
        <v>1568</v>
      </c>
      <c r="F387" s="213" t="s">
        <v>1569</v>
      </c>
      <c r="G387" s="215" t="s">
        <v>1555</v>
      </c>
      <c r="H387" s="215" t="s">
        <v>1204</v>
      </c>
      <c r="I387" s="215" t="s">
        <v>1556</v>
      </c>
      <c r="J387" s="215" t="s">
        <v>1557</v>
      </c>
      <c r="K387" s="216"/>
      <c r="L387" s="216">
        <v>44367</v>
      </c>
      <c r="M387" s="43">
        <f t="shared" si="1"/>
        <v>44367</v>
      </c>
    </row>
    <row r="388" spans="1:13" ht="41.4" x14ac:dyDescent="0.3">
      <c r="A388" s="216">
        <v>27</v>
      </c>
      <c r="B388" s="215" t="s">
        <v>1554</v>
      </c>
      <c r="C388" s="211" t="s">
        <v>1512</v>
      </c>
      <c r="D388" s="216" t="s">
        <v>1513</v>
      </c>
      <c r="E388" s="216" t="s">
        <v>1570</v>
      </c>
      <c r="F388" s="213" t="s">
        <v>1571</v>
      </c>
      <c r="G388" s="215" t="s">
        <v>1555</v>
      </c>
      <c r="H388" s="215" t="s">
        <v>1204</v>
      </c>
      <c r="I388" s="215" t="s">
        <v>1556</v>
      </c>
      <c r="J388" s="215" t="s">
        <v>1557</v>
      </c>
      <c r="K388" s="218"/>
      <c r="L388" s="216">
        <v>10398</v>
      </c>
      <c r="M388" s="43">
        <f t="shared" si="1"/>
        <v>10398</v>
      </c>
    </row>
    <row r="389" spans="1:13" ht="41.4" x14ac:dyDescent="0.3">
      <c r="A389" s="216">
        <v>28</v>
      </c>
      <c r="B389" s="215" t="s">
        <v>1554</v>
      </c>
      <c r="C389" s="211" t="s">
        <v>1512</v>
      </c>
      <c r="D389" s="216" t="s">
        <v>1513</v>
      </c>
      <c r="E389" s="216" t="s">
        <v>1570</v>
      </c>
      <c r="F389" s="213" t="s">
        <v>1572</v>
      </c>
      <c r="G389" s="215" t="s">
        <v>1555</v>
      </c>
      <c r="H389" s="215" t="s">
        <v>1204</v>
      </c>
      <c r="I389" s="215" t="s">
        <v>1556</v>
      </c>
      <c r="J389" s="215" t="s">
        <v>1557</v>
      </c>
      <c r="K389" s="218"/>
      <c r="L389" s="216">
        <v>12893</v>
      </c>
      <c r="M389" s="43">
        <f t="shared" si="1"/>
        <v>12893</v>
      </c>
    </row>
    <row r="390" spans="1:13" ht="41.4" x14ac:dyDescent="0.3">
      <c r="A390" s="216">
        <v>29</v>
      </c>
      <c r="B390" s="215" t="s">
        <v>1554</v>
      </c>
      <c r="C390" s="211" t="s">
        <v>1512</v>
      </c>
      <c r="D390" s="216" t="s">
        <v>1513</v>
      </c>
      <c r="E390" s="216" t="s">
        <v>1570</v>
      </c>
      <c r="F390" s="213" t="s">
        <v>1573</v>
      </c>
      <c r="G390" s="215" t="s">
        <v>1555</v>
      </c>
      <c r="H390" s="215" t="s">
        <v>1204</v>
      </c>
      <c r="I390" s="215" t="s">
        <v>1556</v>
      </c>
      <c r="J390" s="215" t="s">
        <v>1557</v>
      </c>
      <c r="K390" s="218"/>
      <c r="L390" s="216">
        <v>17910</v>
      </c>
      <c r="M390" s="43">
        <f t="shared" si="1"/>
        <v>17910</v>
      </c>
    </row>
    <row r="391" spans="1:13" ht="41.4" x14ac:dyDescent="0.3">
      <c r="A391" s="216">
        <v>30</v>
      </c>
      <c r="B391" s="215" t="s">
        <v>1554</v>
      </c>
      <c r="C391" s="211" t="s">
        <v>1512</v>
      </c>
      <c r="D391" s="216" t="s">
        <v>1513</v>
      </c>
      <c r="E391" s="213" t="s">
        <v>1574</v>
      </c>
      <c r="F391" s="213" t="s">
        <v>1575</v>
      </c>
      <c r="G391" s="215" t="s">
        <v>1555</v>
      </c>
      <c r="H391" s="215" t="s">
        <v>1204</v>
      </c>
      <c r="I391" s="215" t="s">
        <v>1556</v>
      </c>
      <c r="J391" s="215" t="s">
        <v>1557</v>
      </c>
      <c r="K391" s="218"/>
      <c r="L391" s="216">
        <v>29240</v>
      </c>
      <c r="M391" s="43">
        <f t="shared" si="1"/>
        <v>29240</v>
      </c>
    </row>
    <row r="392" spans="1:13" ht="41.4" x14ac:dyDescent="0.3">
      <c r="A392" s="216">
        <v>31</v>
      </c>
      <c r="B392" s="215" t="s">
        <v>1554</v>
      </c>
      <c r="C392" s="211" t="s">
        <v>1512</v>
      </c>
      <c r="D392" s="216" t="s">
        <v>1513</v>
      </c>
      <c r="E392" s="213" t="s">
        <v>1576</v>
      </c>
      <c r="F392" s="213" t="s">
        <v>1577</v>
      </c>
      <c r="G392" s="215" t="s">
        <v>1555</v>
      </c>
      <c r="H392" s="215" t="s">
        <v>1204</v>
      </c>
      <c r="I392" s="215" t="s">
        <v>1556</v>
      </c>
      <c r="J392" s="215" t="s">
        <v>1557</v>
      </c>
      <c r="K392" s="218"/>
      <c r="L392" s="216">
        <v>45197</v>
      </c>
      <c r="M392" s="43">
        <f t="shared" si="1"/>
        <v>45197</v>
      </c>
    </row>
    <row r="393" spans="1:13" ht="41.4" x14ac:dyDescent="0.3">
      <c r="A393" s="216">
        <v>32</v>
      </c>
      <c r="B393" s="215" t="s">
        <v>1554</v>
      </c>
      <c r="C393" s="211" t="s">
        <v>1512</v>
      </c>
      <c r="D393" s="216" t="s">
        <v>1513</v>
      </c>
      <c r="E393" s="213" t="s">
        <v>1578</v>
      </c>
      <c r="F393" s="213" t="s">
        <v>1579</v>
      </c>
      <c r="G393" s="215" t="s">
        <v>1555</v>
      </c>
      <c r="H393" s="215" t="s">
        <v>1204</v>
      </c>
      <c r="I393" s="215" t="s">
        <v>1556</v>
      </c>
      <c r="J393" s="215" t="s">
        <v>1557</v>
      </c>
      <c r="K393" s="218"/>
      <c r="L393" s="216">
        <v>68473</v>
      </c>
      <c r="M393" s="43">
        <f t="shared" si="1"/>
        <v>68473</v>
      </c>
    </row>
    <row r="394" spans="1:13" ht="41.4" x14ac:dyDescent="0.3">
      <c r="A394" s="216">
        <v>33</v>
      </c>
      <c r="B394" s="215" t="s">
        <v>1554</v>
      </c>
      <c r="C394" s="211" t="s">
        <v>1512</v>
      </c>
      <c r="D394" s="216" t="s">
        <v>1513</v>
      </c>
      <c r="E394" s="216" t="s">
        <v>1580</v>
      </c>
      <c r="F394" s="213" t="s">
        <v>1581</v>
      </c>
      <c r="G394" s="215" t="s">
        <v>1555</v>
      </c>
      <c r="H394" s="215" t="s">
        <v>1204</v>
      </c>
      <c r="I394" s="215" t="s">
        <v>1556</v>
      </c>
      <c r="J394" s="215" t="s">
        <v>1557</v>
      </c>
      <c r="K394" s="216"/>
      <c r="L394" s="216">
        <v>7322</v>
      </c>
      <c r="M394" s="43">
        <f t="shared" si="1"/>
        <v>7322</v>
      </c>
    </row>
    <row r="395" spans="1:13" ht="41.4" x14ac:dyDescent="0.3">
      <c r="A395" s="216">
        <v>34</v>
      </c>
      <c r="B395" s="215" t="s">
        <v>1554</v>
      </c>
      <c r="C395" s="211" t="s">
        <v>1512</v>
      </c>
      <c r="D395" s="216" t="s">
        <v>1513</v>
      </c>
      <c r="E395" s="216" t="s">
        <v>1580</v>
      </c>
      <c r="F395" s="213" t="s">
        <v>1582</v>
      </c>
      <c r="G395" s="215" t="s">
        <v>1555</v>
      </c>
      <c r="H395" s="215" t="s">
        <v>1204</v>
      </c>
      <c r="I395" s="215" t="s">
        <v>1556</v>
      </c>
      <c r="J395" s="215" t="s">
        <v>1557</v>
      </c>
      <c r="K395" s="216"/>
      <c r="L395" s="216">
        <v>10839</v>
      </c>
      <c r="M395" s="43">
        <f t="shared" si="1"/>
        <v>10839</v>
      </c>
    </row>
    <row r="396" spans="1:13" ht="41.4" x14ac:dyDescent="0.3">
      <c r="A396" s="216">
        <v>35</v>
      </c>
      <c r="B396" s="215" t="s">
        <v>1554</v>
      </c>
      <c r="C396" s="211" t="s">
        <v>1512</v>
      </c>
      <c r="D396" s="216" t="s">
        <v>1513</v>
      </c>
      <c r="E396" s="216" t="s">
        <v>1580</v>
      </c>
      <c r="F396" s="213" t="s">
        <v>1583</v>
      </c>
      <c r="G396" s="215" t="s">
        <v>1555</v>
      </c>
      <c r="H396" s="215" t="s">
        <v>1204</v>
      </c>
      <c r="I396" s="215" t="s">
        <v>1556</v>
      </c>
      <c r="J396" s="215" t="s">
        <v>1557</v>
      </c>
      <c r="K396" s="216"/>
      <c r="L396" s="216">
        <v>14291</v>
      </c>
      <c r="M396" s="43">
        <f t="shared" si="1"/>
        <v>14291</v>
      </c>
    </row>
    <row r="397" spans="1:13" ht="41.4" x14ac:dyDescent="0.3">
      <c r="A397" s="216">
        <v>36</v>
      </c>
      <c r="B397" s="215" t="s">
        <v>1554</v>
      </c>
      <c r="C397" s="211" t="s">
        <v>1512</v>
      </c>
      <c r="D397" s="216" t="s">
        <v>1513</v>
      </c>
      <c r="E397" s="216" t="s">
        <v>1580</v>
      </c>
      <c r="F397" s="213" t="s">
        <v>1584</v>
      </c>
      <c r="G397" s="215" t="s">
        <v>1555</v>
      </c>
      <c r="H397" s="215" t="s">
        <v>1204</v>
      </c>
      <c r="I397" s="215" t="s">
        <v>1556</v>
      </c>
      <c r="J397" s="215" t="s">
        <v>1557</v>
      </c>
      <c r="K397" s="216"/>
      <c r="L397" s="216">
        <v>19532</v>
      </c>
      <c r="M397" s="43">
        <f t="shared" si="1"/>
        <v>19532</v>
      </c>
    </row>
    <row r="398" spans="1:13" ht="41.4" x14ac:dyDescent="0.3">
      <c r="A398" s="216">
        <v>37</v>
      </c>
      <c r="B398" s="215" t="s">
        <v>1554</v>
      </c>
      <c r="C398" s="211" t="s">
        <v>1512</v>
      </c>
      <c r="D398" s="216" t="s">
        <v>1513</v>
      </c>
      <c r="E398" s="216" t="s">
        <v>1580</v>
      </c>
      <c r="F398" s="213" t="s">
        <v>1585</v>
      </c>
      <c r="G398" s="215" t="s">
        <v>1555</v>
      </c>
      <c r="H398" s="215" t="s">
        <v>1204</v>
      </c>
      <c r="I398" s="215" t="s">
        <v>1556</v>
      </c>
      <c r="J398" s="215" t="s">
        <v>1557</v>
      </c>
      <c r="K398" s="216"/>
      <c r="L398" s="216">
        <v>27350</v>
      </c>
      <c r="M398" s="43">
        <f t="shared" si="1"/>
        <v>27350</v>
      </c>
    </row>
    <row r="399" spans="1:13" ht="41.4" x14ac:dyDescent="0.3">
      <c r="A399" s="216">
        <v>38</v>
      </c>
      <c r="B399" s="215" t="s">
        <v>1554</v>
      </c>
      <c r="C399" s="211" t="s">
        <v>1512</v>
      </c>
      <c r="D399" s="216" t="s">
        <v>1513</v>
      </c>
      <c r="E399" s="216" t="s">
        <v>1580</v>
      </c>
      <c r="F399" s="213" t="s">
        <v>1586</v>
      </c>
      <c r="G399" s="215" t="s">
        <v>1555</v>
      </c>
      <c r="H399" s="215" t="s">
        <v>1204</v>
      </c>
      <c r="I399" s="215" t="s">
        <v>1556</v>
      </c>
      <c r="J399" s="215" t="s">
        <v>1557</v>
      </c>
      <c r="K399" s="216"/>
      <c r="L399" s="216">
        <v>37369</v>
      </c>
      <c r="M399" s="43">
        <f t="shared" si="1"/>
        <v>37369</v>
      </c>
    </row>
    <row r="400" spans="1:13" ht="41.4" x14ac:dyDescent="0.3">
      <c r="A400" s="216">
        <v>39</v>
      </c>
      <c r="B400" s="215" t="s">
        <v>1554</v>
      </c>
      <c r="C400" s="211" t="s">
        <v>1512</v>
      </c>
      <c r="D400" s="216" t="s">
        <v>1513</v>
      </c>
      <c r="E400" s="216" t="s">
        <v>1580</v>
      </c>
      <c r="F400" s="213" t="s">
        <v>1587</v>
      </c>
      <c r="G400" s="215" t="s">
        <v>1555</v>
      </c>
      <c r="H400" s="215" t="s">
        <v>1204</v>
      </c>
      <c r="I400" s="215" t="s">
        <v>1556</v>
      </c>
      <c r="J400" s="215" t="s">
        <v>1557</v>
      </c>
      <c r="K400" s="216"/>
      <c r="L400" s="216">
        <v>46161</v>
      </c>
      <c r="M400" s="43">
        <f t="shared" si="1"/>
        <v>46161</v>
      </c>
    </row>
    <row r="401" spans="1:13" ht="41.4" x14ac:dyDescent="0.3">
      <c r="A401" s="216">
        <v>40</v>
      </c>
      <c r="B401" s="215" t="s">
        <v>1554</v>
      </c>
      <c r="C401" s="211" t="s">
        <v>1512</v>
      </c>
      <c r="D401" s="216" t="s">
        <v>1513</v>
      </c>
      <c r="E401" s="216" t="s">
        <v>1580</v>
      </c>
      <c r="F401" s="213" t="s">
        <v>1588</v>
      </c>
      <c r="G401" s="215" t="s">
        <v>1555</v>
      </c>
      <c r="H401" s="215" t="s">
        <v>1204</v>
      </c>
      <c r="I401" s="215" t="s">
        <v>1556</v>
      </c>
      <c r="J401" s="215" t="s">
        <v>1557</v>
      </c>
      <c r="K401" s="216"/>
      <c r="L401" s="216">
        <v>57033</v>
      </c>
      <c r="M401" s="43">
        <f t="shared" si="1"/>
        <v>57033</v>
      </c>
    </row>
    <row r="402" spans="1:13" ht="41.4" x14ac:dyDescent="0.3">
      <c r="A402" s="216">
        <v>41</v>
      </c>
      <c r="B402" s="215" t="s">
        <v>1554</v>
      </c>
      <c r="C402" s="211" t="s">
        <v>1512</v>
      </c>
      <c r="D402" s="216" t="s">
        <v>1513</v>
      </c>
      <c r="E402" s="216" t="s">
        <v>1580</v>
      </c>
      <c r="F402" s="213" t="s">
        <v>1589</v>
      </c>
      <c r="G402" s="215" t="s">
        <v>1555</v>
      </c>
      <c r="H402" s="215" t="s">
        <v>1204</v>
      </c>
      <c r="I402" s="215" t="s">
        <v>1556</v>
      </c>
      <c r="J402" s="215" t="s">
        <v>1557</v>
      </c>
      <c r="K402" s="216"/>
      <c r="L402" s="216">
        <v>70821</v>
      </c>
      <c r="M402" s="43">
        <f t="shared" si="1"/>
        <v>70821</v>
      </c>
    </row>
    <row r="403" spans="1:13" ht="41.4" x14ac:dyDescent="0.3">
      <c r="A403" s="216">
        <v>42</v>
      </c>
      <c r="B403" s="215" t="s">
        <v>1554</v>
      </c>
      <c r="C403" s="211" t="s">
        <v>1512</v>
      </c>
      <c r="D403" s="216" t="s">
        <v>1513</v>
      </c>
      <c r="E403" s="216" t="s">
        <v>1580</v>
      </c>
      <c r="F403" s="213" t="s">
        <v>1590</v>
      </c>
      <c r="G403" s="215" t="s">
        <v>1555</v>
      </c>
      <c r="H403" s="215" t="s">
        <v>1204</v>
      </c>
      <c r="I403" s="215" t="s">
        <v>1556</v>
      </c>
      <c r="J403" s="215" t="s">
        <v>1557</v>
      </c>
      <c r="K403" s="216"/>
      <c r="L403" s="216">
        <v>91163</v>
      </c>
      <c r="M403" s="43">
        <f t="shared" si="1"/>
        <v>91163</v>
      </c>
    </row>
    <row r="404" spans="1:13" ht="41.4" x14ac:dyDescent="0.3">
      <c r="A404" s="216">
        <v>43</v>
      </c>
      <c r="B404" s="215" t="s">
        <v>1554</v>
      </c>
      <c r="C404" s="211" t="s">
        <v>1512</v>
      </c>
      <c r="D404" s="216" t="s">
        <v>1513</v>
      </c>
      <c r="E404" s="216" t="s">
        <v>1580</v>
      </c>
      <c r="F404" s="213" t="s">
        <v>1591</v>
      </c>
      <c r="G404" s="215" t="s">
        <v>1555</v>
      </c>
      <c r="H404" s="215" t="s">
        <v>1204</v>
      </c>
      <c r="I404" s="215" t="s">
        <v>1556</v>
      </c>
      <c r="J404" s="215" t="s">
        <v>1557</v>
      </c>
      <c r="K404" s="216"/>
      <c r="L404" s="216">
        <v>113030</v>
      </c>
      <c r="M404" s="43">
        <f t="shared" si="1"/>
        <v>113030</v>
      </c>
    </row>
    <row r="405" spans="1:13" ht="41.4" x14ac:dyDescent="0.3">
      <c r="A405" s="216">
        <v>44</v>
      </c>
      <c r="B405" s="215" t="s">
        <v>1554</v>
      </c>
      <c r="C405" s="211" t="s">
        <v>1512</v>
      </c>
      <c r="D405" s="216" t="s">
        <v>1513</v>
      </c>
      <c r="E405" s="216" t="s">
        <v>1580</v>
      </c>
      <c r="F405" s="213" t="s">
        <v>1592</v>
      </c>
      <c r="G405" s="215" t="s">
        <v>1555</v>
      </c>
      <c r="H405" s="215" t="s">
        <v>1204</v>
      </c>
      <c r="I405" s="215" t="s">
        <v>1556</v>
      </c>
      <c r="J405" s="215" t="s">
        <v>1557</v>
      </c>
      <c r="K405" s="216"/>
      <c r="L405" s="216">
        <v>149827</v>
      </c>
      <c r="M405" s="43">
        <f t="shared" si="1"/>
        <v>149827</v>
      </c>
    </row>
    <row r="406" spans="1:13" ht="41.4" x14ac:dyDescent="0.3">
      <c r="A406" s="216">
        <v>45</v>
      </c>
      <c r="B406" s="215" t="s">
        <v>1554</v>
      </c>
      <c r="C406" s="211" t="s">
        <v>1512</v>
      </c>
      <c r="D406" s="216" t="s">
        <v>1513</v>
      </c>
      <c r="E406" s="216" t="s">
        <v>1580</v>
      </c>
      <c r="F406" s="213" t="s">
        <v>1593</v>
      </c>
      <c r="G406" s="215" t="s">
        <v>1555</v>
      </c>
      <c r="H406" s="215" t="s">
        <v>1204</v>
      </c>
      <c r="I406" s="215" t="s">
        <v>1556</v>
      </c>
      <c r="J406" s="215" t="s">
        <v>1557</v>
      </c>
      <c r="K406" s="216"/>
      <c r="L406" s="216">
        <v>183958</v>
      </c>
      <c r="M406" s="43">
        <f t="shared" si="1"/>
        <v>183958</v>
      </c>
    </row>
    <row r="407" spans="1:13" ht="41.4" x14ac:dyDescent="0.3">
      <c r="A407" s="216">
        <v>46</v>
      </c>
      <c r="B407" s="215" t="s">
        <v>1554</v>
      </c>
      <c r="C407" s="211" t="s">
        <v>1512</v>
      </c>
      <c r="D407" s="216" t="s">
        <v>1513</v>
      </c>
      <c r="E407" s="216" t="s">
        <v>1594</v>
      </c>
      <c r="F407" s="213" t="s">
        <v>1595</v>
      </c>
      <c r="G407" s="215" t="s">
        <v>1555</v>
      </c>
      <c r="H407" s="215" t="s">
        <v>1204</v>
      </c>
      <c r="I407" s="215" t="s">
        <v>1556</v>
      </c>
      <c r="J407" s="215" t="s">
        <v>1557</v>
      </c>
      <c r="K407" s="216"/>
      <c r="L407" s="216">
        <v>15435</v>
      </c>
      <c r="M407" s="43">
        <f t="shared" si="1"/>
        <v>15435</v>
      </c>
    </row>
    <row r="408" spans="1:13" ht="41.4" x14ac:dyDescent="0.3">
      <c r="A408" s="216">
        <v>47</v>
      </c>
      <c r="B408" s="215" t="s">
        <v>1554</v>
      </c>
      <c r="C408" s="211" t="s">
        <v>1512</v>
      </c>
      <c r="D408" s="216" t="s">
        <v>1513</v>
      </c>
      <c r="E408" s="216" t="s">
        <v>1596</v>
      </c>
      <c r="F408" s="213" t="s">
        <v>1597</v>
      </c>
      <c r="G408" s="215" t="s">
        <v>1555</v>
      </c>
      <c r="H408" s="215" t="s">
        <v>1204</v>
      </c>
      <c r="I408" s="215" t="s">
        <v>1556</v>
      </c>
      <c r="J408" s="215" t="s">
        <v>1557</v>
      </c>
      <c r="K408" s="216"/>
      <c r="L408" s="216">
        <v>21565</v>
      </c>
      <c r="M408" s="43">
        <f t="shared" si="1"/>
        <v>21565</v>
      </c>
    </row>
    <row r="409" spans="1:13" ht="41.4" x14ac:dyDescent="0.3">
      <c r="A409" s="216">
        <v>48</v>
      </c>
      <c r="B409" s="215" t="s">
        <v>1554</v>
      </c>
      <c r="C409" s="211" t="s">
        <v>1512</v>
      </c>
      <c r="D409" s="216" t="s">
        <v>1513</v>
      </c>
      <c r="E409" s="216" t="s">
        <v>1598</v>
      </c>
      <c r="F409" s="213" t="s">
        <v>1599</v>
      </c>
      <c r="G409" s="215" t="s">
        <v>1555</v>
      </c>
      <c r="H409" s="215" t="s">
        <v>1204</v>
      </c>
      <c r="I409" s="215" t="s">
        <v>1556</v>
      </c>
      <c r="J409" s="215" t="s">
        <v>1557</v>
      </c>
      <c r="K409" s="216"/>
      <c r="L409" s="216">
        <v>28031</v>
      </c>
      <c r="M409" s="43">
        <f t="shared" si="1"/>
        <v>28031</v>
      </c>
    </row>
    <row r="410" spans="1:13" ht="41.4" x14ac:dyDescent="0.3">
      <c r="A410" s="216">
        <v>49</v>
      </c>
      <c r="B410" s="215" t="s">
        <v>1554</v>
      </c>
      <c r="C410" s="211" t="s">
        <v>1512</v>
      </c>
      <c r="D410" s="216" t="s">
        <v>1513</v>
      </c>
      <c r="E410" s="216" t="s">
        <v>1600</v>
      </c>
      <c r="F410" s="213" t="s">
        <v>1601</v>
      </c>
      <c r="G410" s="215" t="s">
        <v>1555</v>
      </c>
      <c r="H410" s="215" t="s">
        <v>1204</v>
      </c>
      <c r="I410" s="215" t="s">
        <v>1556</v>
      </c>
      <c r="J410" s="215" t="s">
        <v>1557</v>
      </c>
      <c r="K410" s="216"/>
      <c r="L410" s="216">
        <v>38213</v>
      </c>
      <c r="M410" s="43">
        <f t="shared" si="1"/>
        <v>38213</v>
      </c>
    </row>
    <row r="411" spans="1:13" ht="41.4" x14ac:dyDescent="0.3">
      <c r="A411" s="216">
        <v>50</v>
      </c>
      <c r="B411" s="215" t="s">
        <v>1554</v>
      </c>
      <c r="C411" s="211" t="s">
        <v>1512</v>
      </c>
      <c r="D411" s="216" t="s">
        <v>1513</v>
      </c>
      <c r="E411" s="216" t="s">
        <v>1602</v>
      </c>
      <c r="F411" s="213" t="s">
        <v>1603</v>
      </c>
      <c r="G411" s="215" t="s">
        <v>1555</v>
      </c>
      <c r="H411" s="215" t="s">
        <v>1204</v>
      </c>
      <c r="I411" s="215" t="s">
        <v>1556</v>
      </c>
      <c r="J411" s="215" t="s">
        <v>1557</v>
      </c>
      <c r="K411" s="216"/>
      <c r="L411" s="216">
        <v>53119</v>
      </c>
      <c r="M411" s="43">
        <f t="shared" si="1"/>
        <v>53119</v>
      </c>
    </row>
    <row r="412" spans="1:13" ht="41.4" x14ac:dyDescent="0.3">
      <c r="A412" s="216">
        <v>51</v>
      </c>
      <c r="B412" s="215" t="s">
        <v>1554</v>
      </c>
      <c r="C412" s="211" t="s">
        <v>1512</v>
      </c>
      <c r="D412" s="216" t="s">
        <v>1513</v>
      </c>
      <c r="E412" s="216" t="s">
        <v>1604</v>
      </c>
      <c r="F412" s="213" t="s">
        <v>1605</v>
      </c>
      <c r="G412" s="215" t="s">
        <v>1555</v>
      </c>
      <c r="H412" s="215" t="s">
        <v>1204</v>
      </c>
      <c r="I412" s="215" t="s">
        <v>1556</v>
      </c>
      <c r="J412" s="215" t="s">
        <v>1557</v>
      </c>
      <c r="K412" s="216"/>
      <c r="L412" s="216">
        <v>72325</v>
      </c>
      <c r="M412" s="43">
        <f t="shared" si="1"/>
        <v>72325</v>
      </c>
    </row>
    <row r="413" spans="1:13" ht="41.4" x14ac:dyDescent="0.3">
      <c r="A413" s="216">
        <v>52</v>
      </c>
      <c r="B413" s="215" t="s">
        <v>1554</v>
      </c>
      <c r="C413" s="211" t="s">
        <v>1512</v>
      </c>
      <c r="D413" s="216" t="s">
        <v>1513</v>
      </c>
      <c r="E413" s="216" t="s">
        <v>1606</v>
      </c>
      <c r="F413" s="213" t="s">
        <v>1607</v>
      </c>
      <c r="G413" s="215" t="s">
        <v>1555</v>
      </c>
      <c r="H413" s="215" t="s">
        <v>1204</v>
      </c>
      <c r="I413" s="215" t="s">
        <v>1556</v>
      </c>
      <c r="J413" s="215" t="s">
        <v>1557</v>
      </c>
      <c r="K413" s="216"/>
      <c r="L413" s="216">
        <v>89216</v>
      </c>
      <c r="M413" s="43">
        <f t="shared" si="1"/>
        <v>89216</v>
      </c>
    </row>
    <row r="414" spans="1:13" ht="41.4" x14ac:dyDescent="0.3">
      <c r="A414" s="216">
        <v>53</v>
      </c>
      <c r="B414" s="215" t="s">
        <v>1554</v>
      </c>
      <c r="C414" s="211" t="s">
        <v>1512</v>
      </c>
      <c r="D414" s="216" t="s">
        <v>1513</v>
      </c>
      <c r="E414" s="216" t="s">
        <v>1608</v>
      </c>
      <c r="F414" s="213" t="s">
        <v>1609</v>
      </c>
      <c r="G414" s="215" t="s">
        <v>1555</v>
      </c>
      <c r="H414" s="215" t="s">
        <v>1204</v>
      </c>
      <c r="I414" s="215" t="s">
        <v>1556</v>
      </c>
      <c r="J414" s="215" t="s">
        <v>1557</v>
      </c>
      <c r="K414" s="216"/>
      <c r="L414" s="216">
        <v>109181</v>
      </c>
      <c r="M414" s="43">
        <f t="shared" si="1"/>
        <v>109181</v>
      </c>
    </row>
    <row r="415" spans="1:13" ht="41.4" x14ac:dyDescent="0.3">
      <c r="A415" s="216">
        <v>54</v>
      </c>
      <c r="B415" s="215" t="s">
        <v>1554</v>
      </c>
      <c r="C415" s="211" t="s">
        <v>1512</v>
      </c>
      <c r="D415" s="216" t="s">
        <v>1513</v>
      </c>
      <c r="E415" s="216" t="s">
        <v>1610</v>
      </c>
      <c r="F415" s="213" t="s">
        <v>1611</v>
      </c>
      <c r="G415" s="215" t="s">
        <v>1555</v>
      </c>
      <c r="H415" s="215" t="s">
        <v>1204</v>
      </c>
      <c r="I415" s="215" t="s">
        <v>1556</v>
      </c>
      <c r="J415" s="215" t="s">
        <v>1557</v>
      </c>
      <c r="K415" s="216"/>
      <c r="L415" s="216">
        <v>135934</v>
      </c>
      <c r="M415" s="43">
        <f t="shared" si="1"/>
        <v>135934</v>
      </c>
    </row>
    <row r="416" spans="1:13" ht="41.4" x14ac:dyDescent="0.3">
      <c r="A416" s="216">
        <v>55</v>
      </c>
      <c r="B416" s="215" t="s">
        <v>1554</v>
      </c>
      <c r="C416" s="211" t="s">
        <v>1512</v>
      </c>
      <c r="D416" s="216" t="s">
        <v>1513</v>
      </c>
      <c r="E416" s="216" t="s">
        <v>1612</v>
      </c>
      <c r="F416" s="213" t="s">
        <v>1613</v>
      </c>
      <c r="G416" s="215" t="s">
        <v>1555</v>
      </c>
      <c r="H416" s="215" t="s">
        <v>1204</v>
      </c>
      <c r="I416" s="215" t="s">
        <v>1556</v>
      </c>
      <c r="J416" s="215" t="s">
        <v>1557</v>
      </c>
      <c r="K416" s="216"/>
      <c r="L416" s="216">
        <v>173082</v>
      </c>
      <c r="M416" s="43">
        <f t="shared" si="1"/>
        <v>173082</v>
      </c>
    </row>
    <row r="417" spans="1:13" ht="41.4" x14ac:dyDescent="0.3">
      <c r="A417" s="216">
        <v>56</v>
      </c>
      <c r="B417" s="215" t="s">
        <v>1554</v>
      </c>
      <c r="C417" s="211" t="s">
        <v>1512</v>
      </c>
      <c r="D417" s="216" t="s">
        <v>1513</v>
      </c>
      <c r="E417" s="216" t="s">
        <v>1614</v>
      </c>
      <c r="F417" s="213" t="s">
        <v>1615</v>
      </c>
      <c r="G417" s="215" t="s">
        <v>1555</v>
      </c>
      <c r="H417" s="215" t="s">
        <v>1204</v>
      </c>
      <c r="I417" s="215" t="s">
        <v>1556</v>
      </c>
      <c r="J417" s="215" t="s">
        <v>1557</v>
      </c>
      <c r="K417" s="216"/>
      <c r="L417" s="216">
        <v>22568</v>
      </c>
      <c r="M417" s="43">
        <f t="shared" si="1"/>
        <v>22568</v>
      </c>
    </row>
    <row r="418" spans="1:13" ht="41.4" x14ac:dyDescent="0.3">
      <c r="A418" s="216">
        <v>57</v>
      </c>
      <c r="B418" s="215" t="s">
        <v>1554</v>
      </c>
      <c r="C418" s="211" t="s">
        <v>1512</v>
      </c>
      <c r="D418" s="216" t="s">
        <v>1513</v>
      </c>
      <c r="E418" s="216" t="s">
        <v>1616</v>
      </c>
      <c r="F418" s="213" t="s">
        <v>1617</v>
      </c>
      <c r="G418" s="215" t="s">
        <v>1555</v>
      </c>
      <c r="H418" s="215" t="s">
        <v>1204</v>
      </c>
      <c r="I418" s="215" t="s">
        <v>1556</v>
      </c>
      <c r="J418" s="215" t="s">
        <v>1557</v>
      </c>
      <c r="K418" s="216"/>
      <c r="L418" s="216">
        <v>31916</v>
      </c>
      <c r="M418" s="43">
        <f t="shared" si="1"/>
        <v>31916</v>
      </c>
    </row>
    <row r="419" spans="1:13" ht="41.4" x14ac:dyDescent="0.3">
      <c r="A419" s="216">
        <v>58</v>
      </c>
      <c r="B419" s="215" t="s">
        <v>1554</v>
      </c>
      <c r="C419" s="211" t="s">
        <v>1512</v>
      </c>
      <c r="D419" s="216" t="s">
        <v>1513</v>
      </c>
      <c r="E419" s="216" t="s">
        <v>1618</v>
      </c>
      <c r="F419" s="213" t="s">
        <v>1619</v>
      </c>
      <c r="G419" s="215" t="s">
        <v>1555</v>
      </c>
      <c r="H419" s="215" t="s">
        <v>1204</v>
      </c>
      <c r="I419" s="215" t="s">
        <v>1556</v>
      </c>
      <c r="J419" s="215" t="s">
        <v>1557</v>
      </c>
      <c r="K419" s="216"/>
      <c r="L419" s="216">
        <v>41220</v>
      </c>
      <c r="M419" s="43">
        <f t="shared" si="1"/>
        <v>41220</v>
      </c>
    </row>
    <row r="420" spans="1:13" ht="41.4" x14ac:dyDescent="0.3">
      <c r="A420" s="216">
        <v>59</v>
      </c>
      <c r="B420" s="215" t="s">
        <v>1554</v>
      </c>
      <c r="C420" s="211" t="s">
        <v>1512</v>
      </c>
      <c r="D420" s="216" t="s">
        <v>1513</v>
      </c>
      <c r="E420" s="216" t="s">
        <v>1620</v>
      </c>
      <c r="F420" s="213" t="s">
        <v>1621</v>
      </c>
      <c r="G420" s="215" t="s">
        <v>1555</v>
      </c>
      <c r="H420" s="215" t="s">
        <v>1204</v>
      </c>
      <c r="I420" s="215" t="s">
        <v>1556</v>
      </c>
      <c r="J420" s="215" t="s">
        <v>1557</v>
      </c>
      <c r="K420" s="216"/>
      <c r="L420" s="216">
        <v>56273</v>
      </c>
      <c r="M420" s="43">
        <f t="shared" si="1"/>
        <v>56273</v>
      </c>
    </row>
    <row r="421" spans="1:13" ht="41.4" x14ac:dyDescent="0.3">
      <c r="A421" s="216">
        <v>60</v>
      </c>
      <c r="B421" s="215" t="s">
        <v>1554</v>
      </c>
      <c r="C421" s="211" t="s">
        <v>1512</v>
      </c>
      <c r="D421" s="216" t="s">
        <v>1513</v>
      </c>
      <c r="E421" s="216" t="s">
        <v>1622</v>
      </c>
      <c r="F421" s="213" t="s">
        <v>1623</v>
      </c>
      <c r="G421" s="215" t="s">
        <v>1555</v>
      </c>
      <c r="H421" s="215" t="s">
        <v>1204</v>
      </c>
      <c r="I421" s="215" t="s">
        <v>1556</v>
      </c>
      <c r="J421" s="215" t="s">
        <v>1557</v>
      </c>
      <c r="K421" s="216"/>
      <c r="L421" s="216">
        <v>78465</v>
      </c>
      <c r="M421" s="43">
        <f t="shared" si="1"/>
        <v>78465</v>
      </c>
    </row>
    <row r="422" spans="1:13" ht="41.4" x14ac:dyDescent="0.3">
      <c r="A422" s="216">
        <v>61</v>
      </c>
      <c r="B422" s="215" t="s">
        <v>1554</v>
      </c>
      <c r="C422" s="211" t="s">
        <v>1512</v>
      </c>
      <c r="D422" s="216" t="s">
        <v>1513</v>
      </c>
      <c r="E422" s="216" t="s">
        <v>1624</v>
      </c>
      <c r="F422" s="213" t="s">
        <v>1625</v>
      </c>
      <c r="G422" s="215" t="s">
        <v>1555</v>
      </c>
      <c r="H422" s="215" t="s">
        <v>1204</v>
      </c>
      <c r="I422" s="215" t="s">
        <v>1556</v>
      </c>
      <c r="J422" s="215" t="s">
        <v>1557</v>
      </c>
      <c r="K422" s="216"/>
      <c r="L422" s="216">
        <v>106971</v>
      </c>
      <c r="M422" s="43">
        <f t="shared" si="1"/>
        <v>106971</v>
      </c>
    </row>
    <row r="423" spans="1:13" ht="41.4" x14ac:dyDescent="0.3">
      <c r="A423" s="216">
        <v>62</v>
      </c>
      <c r="B423" s="215" t="s">
        <v>1554</v>
      </c>
      <c r="C423" s="211" t="s">
        <v>1512</v>
      </c>
      <c r="D423" s="216" t="s">
        <v>1513</v>
      </c>
      <c r="E423" s="216" t="s">
        <v>1626</v>
      </c>
      <c r="F423" s="213" t="s">
        <v>1627</v>
      </c>
      <c r="G423" s="215" t="s">
        <v>1555</v>
      </c>
      <c r="H423" s="215" t="s">
        <v>1204</v>
      </c>
      <c r="I423" s="215" t="s">
        <v>1556</v>
      </c>
      <c r="J423" s="215" t="s">
        <v>1557</v>
      </c>
      <c r="K423" s="216"/>
      <c r="L423" s="216">
        <v>133332</v>
      </c>
      <c r="M423" s="43">
        <f t="shared" si="1"/>
        <v>133332</v>
      </c>
    </row>
    <row r="424" spans="1:13" ht="41.4" x14ac:dyDescent="0.3">
      <c r="A424" s="216">
        <v>63</v>
      </c>
      <c r="B424" s="215" t="s">
        <v>1554</v>
      </c>
      <c r="C424" s="211" t="s">
        <v>1512</v>
      </c>
      <c r="D424" s="216" t="s">
        <v>1513</v>
      </c>
      <c r="E424" s="216" t="s">
        <v>1628</v>
      </c>
      <c r="F424" s="213" t="s">
        <v>1629</v>
      </c>
      <c r="G424" s="215" t="s">
        <v>1555</v>
      </c>
      <c r="H424" s="215" t="s">
        <v>1204</v>
      </c>
      <c r="I424" s="215" t="s">
        <v>1556</v>
      </c>
      <c r="J424" s="215" t="s">
        <v>1557</v>
      </c>
      <c r="K424" s="216"/>
      <c r="L424" s="216">
        <v>163228</v>
      </c>
      <c r="M424" s="43">
        <f t="shared" si="1"/>
        <v>163228</v>
      </c>
    </row>
    <row r="425" spans="1:13" ht="41.4" x14ac:dyDescent="0.3">
      <c r="A425" s="216">
        <v>64</v>
      </c>
      <c r="B425" s="215" t="s">
        <v>1554</v>
      </c>
      <c r="C425" s="211" t="s">
        <v>1512</v>
      </c>
      <c r="D425" s="216" t="s">
        <v>1513</v>
      </c>
      <c r="E425" s="216" t="s">
        <v>1630</v>
      </c>
      <c r="F425" s="213" t="s">
        <v>1631</v>
      </c>
      <c r="G425" s="215" t="s">
        <v>1555</v>
      </c>
      <c r="H425" s="215" t="s">
        <v>1204</v>
      </c>
      <c r="I425" s="215" t="s">
        <v>1556</v>
      </c>
      <c r="J425" s="215" t="s">
        <v>1557</v>
      </c>
      <c r="K425" s="216"/>
      <c r="L425" s="216">
        <v>201275</v>
      </c>
      <c r="M425" s="43">
        <f t="shared" si="1"/>
        <v>201275</v>
      </c>
    </row>
    <row r="426" spans="1:13" ht="41.4" x14ac:dyDescent="0.3">
      <c r="A426" s="216">
        <v>65</v>
      </c>
      <c r="B426" s="215" t="s">
        <v>1554</v>
      </c>
      <c r="C426" s="211" t="s">
        <v>1512</v>
      </c>
      <c r="D426" s="216" t="s">
        <v>1513</v>
      </c>
      <c r="E426" s="216" t="s">
        <v>1632</v>
      </c>
      <c r="F426" s="213" t="s">
        <v>1633</v>
      </c>
      <c r="G426" s="215" t="s">
        <v>1555</v>
      </c>
      <c r="H426" s="215" t="s">
        <v>1204</v>
      </c>
      <c r="I426" s="215" t="s">
        <v>1556</v>
      </c>
      <c r="J426" s="215" t="s">
        <v>1557</v>
      </c>
      <c r="K426" s="216"/>
      <c r="L426" s="216">
        <v>259776</v>
      </c>
      <c r="M426" s="43">
        <f t="shared" si="1"/>
        <v>259776</v>
      </c>
    </row>
    <row r="427" spans="1:13" ht="41.4" x14ac:dyDescent="0.3">
      <c r="A427" s="216">
        <v>66</v>
      </c>
      <c r="B427" s="215" t="s">
        <v>1554</v>
      </c>
      <c r="C427" s="211" t="s">
        <v>1512</v>
      </c>
      <c r="D427" s="216" t="s">
        <v>1513</v>
      </c>
      <c r="E427" s="216" t="s">
        <v>1634</v>
      </c>
      <c r="F427" s="213" t="s">
        <v>1635</v>
      </c>
      <c r="G427" s="215" t="s">
        <v>1555</v>
      </c>
      <c r="H427" s="215" t="s">
        <v>1204</v>
      </c>
      <c r="I427" s="215" t="s">
        <v>1556</v>
      </c>
      <c r="J427" s="215" t="s">
        <v>1557</v>
      </c>
      <c r="K427" s="216"/>
      <c r="L427" s="216">
        <v>29561</v>
      </c>
      <c r="M427" s="43">
        <f t="shared" ref="M427:M490" si="2">L427</f>
        <v>29561</v>
      </c>
    </row>
    <row r="428" spans="1:13" ht="41.4" x14ac:dyDescent="0.3">
      <c r="A428" s="216">
        <v>67</v>
      </c>
      <c r="B428" s="215" t="s">
        <v>1554</v>
      </c>
      <c r="C428" s="211" t="s">
        <v>1512</v>
      </c>
      <c r="D428" s="216" t="s">
        <v>1513</v>
      </c>
      <c r="E428" s="216" t="s">
        <v>1636</v>
      </c>
      <c r="F428" s="213" t="s">
        <v>1637</v>
      </c>
      <c r="G428" s="215" t="s">
        <v>1555</v>
      </c>
      <c r="H428" s="215" t="s">
        <v>1204</v>
      </c>
      <c r="I428" s="215" t="s">
        <v>1556</v>
      </c>
      <c r="J428" s="215" t="s">
        <v>1557</v>
      </c>
      <c r="K428" s="216"/>
      <c r="L428" s="216">
        <v>42097</v>
      </c>
      <c r="M428" s="43">
        <f t="shared" si="2"/>
        <v>42097</v>
      </c>
    </row>
    <row r="429" spans="1:13" ht="41.4" x14ac:dyDescent="0.3">
      <c r="A429" s="216">
        <v>68</v>
      </c>
      <c r="B429" s="215" t="s">
        <v>1554</v>
      </c>
      <c r="C429" s="211" t="s">
        <v>1512</v>
      </c>
      <c r="D429" s="216" t="s">
        <v>1513</v>
      </c>
      <c r="E429" s="216" t="s">
        <v>1638</v>
      </c>
      <c r="F429" s="213" t="s">
        <v>1639</v>
      </c>
      <c r="G429" s="215" t="s">
        <v>1555</v>
      </c>
      <c r="H429" s="215" t="s">
        <v>1204</v>
      </c>
      <c r="I429" s="215" t="s">
        <v>1556</v>
      </c>
      <c r="J429" s="215" t="s">
        <v>1557</v>
      </c>
      <c r="K429" s="216"/>
      <c r="L429" s="216">
        <v>54996</v>
      </c>
      <c r="M429" s="43">
        <f t="shared" si="2"/>
        <v>54996</v>
      </c>
    </row>
    <row r="430" spans="1:13" ht="41.4" x14ac:dyDescent="0.3">
      <c r="A430" s="216">
        <v>69</v>
      </c>
      <c r="B430" s="215" t="s">
        <v>1554</v>
      </c>
      <c r="C430" s="211" t="s">
        <v>1512</v>
      </c>
      <c r="D430" s="216" t="s">
        <v>1513</v>
      </c>
      <c r="E430" s="216" t="s">
        <v>1640</v>
      </c>
      <c r="F430" s="213" t="s">
        <v>1641</v>
      </c>
      <c r="G430" s="215" t="s">
        <v>1555</v>
      </c>
      <c r="H430" s="215" t="s">
        <v>1204</v>
      </c>
      <c r="I430" s="215" t="s">
        <v>1556</v>
      </c>
      <c r="J430" s="215" t="s">
        <v>1557</v>
      </c>
      <c r="K430" s="216"/>
      <c r="L430" s="216">
        <v>74951</v>
      </c>
      <c r="M430" s="43">
        <f t="shared" si="2"/>
        <v>74951</v>
      </c>
    </row>
    <row r="431" spans="1:13" ht="41.4" x14ac:dyDescent="0.3">
      <c r="A431" s="216">
        <v>70</v>
      </c>
      <c r="B431" s="215" t="s">
        <v>1554</v>
      </c>
      <c r="C431" s="211" t="s">
        <v>1512</v>
      </c>
      <c r="D431" s="216" t="s">
        <v>1513</v>
      </c>
      <c r="E431" s="216" t="s">
        <v>1642</v>
      </c>
      <c r="F431" s="213" t="s">
        <v>1643</v>
      </c>
      <c r="G431" s="215" t="s">
        <v>1555</v>
      </c>
      <c r="H431" s="215" t="s">
        <v>1204</v>
      </c>
      <c r="I431" s="215" t="s">
        <v>1556</v>
      </c>
      <c r="J431" s="215" t="s">
        <v>1557</v>
      </c>
      <c r="K431" s="216"/>
      <c r="L431" s="216">
        <v>104583</v>
      </c>
      <c r="M431" s="43">
        <f t="shared" si="2"/>
        <v>104583</v>
      </c>
    </row>
    <row r="432" spans="1:13" ht="41.4" x14ac:dyDescent="0.3">
      <c r="A432" s="216">
        <v>71</v>
      </c>
      <c r="B432" s="215" t="s">
        <v>1554</v>
      </c>
      <c r="C432" s="211" t="s">
        <v>1512</v>
      </c>
      <c r="D432" s="216" t="s">
        <v>1513</v>
      </c>
      <c r="E432" s="216" t="s">
        <v>1644</v>
      </c>
      <c r="F432" s="213" t="s">
        <v>1645</v>
      </c>
      <c r="G432" s="215" t="s">
        <v>1555</v>
      </c>
      <c r="H432" s="215" t="s">
        <v>1204</v>
      </c>
      <c r="I432" s="215" t="s">
        <v>1556</v>
      </c>
      <c r="J432" s="215" t="s">
        <v>1557</v>
      </c>
      <c r="K432" s="216"/>
      <c r="L432" s="216">
        <v>142643</v>
      </c>
      <c r="M432" s="43">
        <f t="shared" si="2"/>
        <v>142643</v>
      </c>
    </row>
    <row r="433" spans="1:13" ht="41.4" x14ac:dyDescent="0.3">
      <c r="A433" s="216">
        <v>72</v>
      </c>
      <c r="B433" s="215" t="s">
        <v>1554</v>
      </c>
      <c r="C433" s="211" t="s">
        <v>1512</v>
      </c>
      <c r="D433" s="216" t="s">
        <v>1513</v>
      </c>
      <c r="E433" s="216" t="s">
        <v>1646</v>
      </c>
      <c r="F433" s="213" t="s">
        <v>1647</v>
      </c>
      <c r="G433" s="215" t="s">
        <v>1555</v>
      </c>
      <c r="H433" s="215" t="s">
        <v>1204</v>
      </c>
      <c r="I433" s="215" t="s">
        <v>1556</v>
      </c>
      <c r="J433" s="215" t="s">
        <v>1557</v>
      </c>
      <c r="K433" s="216"/>
      <c r="L433" s="216">
        <v>176880</v>
      </c>
      <c r="M433" s="43">
        <f t="shared" si="2"/>
        <v>176880</v>
      </c>
    </row>
    <row r="434" spans="1:13" ht="41.4" x14ac:dyDescent="0.3">
      <c r="A434" s="216">
        <v>73</v>
      </c>
      <c r="B434" s="215" t="s">
        <v>1554</v>
      </c>
      <c r="C434" s="211" t="s">
        <v>1512</v>
      </c>
      <c r="D434" s="216" t="s">
        <v>1513</v>
      </c>
      <c r="E434" s="216" t="s">
        <v>1648</v>
      </c>
      <c r="F434" s="213" t="s">
        <v>1649</v>
      </c>
      <c r="G434" s="215" t="s">
        <v>1555</v>
      </c>
      <c r="H434" s="215" t="s">
        <v>1204</v>
      </c>
      <c r="I434" s="215" t="s">
        <v>1556</v>
      </c>
      <c r="J434" s="215" t="s">
        <v>1557</v>
      </c>
      <c r="K434" s="216"/>
      <c r="L434" s="216">
        <v>216591</v>
      </c>
      <c r="M434" s="43">
        <f t="shared" si="2"/>
        <v>216591</v>
      </c>
    </row>
    <row r="435" spans="1:13" ht="41.4" x14ac:dyDescent="0.3">
      <c r="A435" s="216">
        <v>74</v>
      </c>
      <c r="B435" s="215" t="s">
        <v>1554</v>
      </c>
      <c r="C435" s="211" t="s">
        <v>1512</v>
      </c>
      <c r="D435" s="216" t="s">
        <v>1513</v>
      </c>
      <c r="E435" s="216" t="s">
        <v>1650</v>
      </c>
      <c r="F435" s="213" t="s">
        <v>1651</v>
      </c>
      <c r="G435" s="215" t="s">
        <v>1555</v>
      </c>
      <c r="H435" s="215" t="s">
        <v>1204</v>
      </c>
      <c r="I435" s="215" t="s">
        <v>1556</v>
      </c>
      <c r="J435" s="215" t="s">
        <v>1557</v>
      </c>
      <c r="K435" s="216"/>
      <c r="L435" s="216">
        <v>268125</v>
      </c>
      <c r="M435" s="43">
        <f t="shared" si="2"/>
        <v>268125</v>
      </c>
    </row>
    <row r="436" spans="1:13" ht="41.4" x14ac:dyDescent="0.3">
      <c r="A436" s="216">
        <v>75</v>
      </c>
      <c r="B436" s="215" t="s">
        <v>1554</v>
      </c>
      <c r="C436" s="211" t="s">
        <v>1512</v>
      </c>
      <c r="D436" s="216" t="s">
        <v>1513</v>
      </c>
      <c r="E436" s="216" t="s">
        <v>1652</v>
      </c>
      <c r="F436" s="213" t="s">
        <v>1653</v>
      </c>
      <c r="G436" s="215" t="s">
        <v>1555</v>
      </c>
      <c r="H436" s="215" t="s">
        <v>1204</v>
      </c>
      <c r="I436" s="215" t="s">
        <v>1556</v>
      </c>
      <c r="J436" s="215" t="s">
        <v>1557</v>
      </c>
      <c r="K436" s="216"/>
      <c r="L436" s="216">
        <v>345025</v>
      </c>
      <c r="M436" s="43">
        <f t="shared" si="2"/>
        <v>345025</v>
      </c>
    </row>
    <row r="437" spans="1:13" ht="41.4" x14ac:dyDescent="0.3">
      <c r="A437" s="216">
        <v>76</v>
      </c>
      <c r="B437" s="215" t="s">
        <v>1554</v>
      </c>
      <c r="C437" s="211" t="s">
        <v>1512</v>
      </c>
      <c r="D437" s="216" t="s">
        <v>1513</v>
      </c>
      <c r="E437" s="216" t="s">
        <v>1654</v>
      </c>
      <c r="F437" s="213" t="s">
        <v>1655</v>
      </c>
      <c r="G437" s="215" t="s">
        <v>1555</v>
      </c>
      <c r="H437" s="215" t="s">
        <v>1204</v>
      </c>
      <c r="I437" s="215" t="s">
        <v>1556</v>
      </c>
      <c r="J437" s="215" t="s">
        <v>1557</v>
      </c>
      <c r="K437" s="216"/>
      <c r="L437" s="216">
        <v>23034</v>
      </c>
      <c r="M437" s="43">
        <f t="shared" si="2"/>
        <v>23034</v>
      </c>
    </row>
    <row r="438" spans="1:13" ht="41.4" x14ac:dyDescent="0.3">
      <c r="A438" s="216">
        <v>77</v>
      </c>
      <c r="B438" s="215" t="s">
        <v>1554</v>
      </c>
      <c r="C438" s="211" t="s">
        <v>1512</v>
      </c>
      <c r="D438" s="216" t="s">
        <v>1513</v>
      </c>
      <c r="E438" s="216" t="s">
        <v>1656</v>
      </c>
      <c r="F438" s="213" t="s">
        <v>1657</v>
      </c>
      <c r="G438" s="215" t="s">
        <v>1555</v>
      </c>
      <c r="H438" s="215" t="s">
        <v>1204</v>
      </c>
      <c r="I438" s="215" t="s">
        <v>1556</v>
      </c>
      <c r="J438" s="215" t="s">
        <v>1557</v>
      </c>
      <c r="K438" s="216"/>
      <c r="L438" s="216">
        <v>36570</v>
      </c>
      <c r="M438" s="43">
        <f t="shared" si="2"/>
        <v>36570</v>
      </c>
    </row>
    <row r="439" spans="1:13" ht="41.4" x14ac:dyDescent="0.3">
      <c r="A439" s="216">
        <v>78</v>
      </c>
      <c r="B439" s="215" t="s">
        <v>1554</v>
      </c>
      <c r="C439" s="211" t="s">
        <v>1512</v>
      </c>
      <c r="D439" s="216" t="s">
        <v>1513</v>
      </c>
      <c r="E439" s="216" t="s">
        <v>1658</v>
      </c>
      <c r="F439" s="213" t="s">
        <v>1659</v>
      </c>
      <c r="G439" s="215" t="s">
        <v>1555</v>
      </c>
      <c r="H439" s="215" t="s">
        <v>1204</v>
      </c>
      <c r="I439" s="215" t="s">
        <v>1556</v>
      </c>
      <c r="J439" s="215" t="s">
        <v>1557</v>
      </c>
      <c r="K439" s="216"/>
      <c r="L439" s="216">
        <v>56324</v>
      </c>
      <c r="M439" s="43">
        <f t="shared" si="2"/>
        <v>56324</v>
      </c>
    </row>
    <row r="440" spans="1:13" ht="41.4" x14ac:dyDescent="0.3">
      <c r="A440" s="216">
        <v>79</v>
      </c>
      <c r="B440" s="215" t="s">
        <v>1554</v>
      </c>
      <c r="C440" s="211" t="s">
        <v>1512</v>
      </c>
      <c r="D440" s="216" t="s">
        <v>1513</v>
      </c>
      <c r="E440" s="216" t="s">
        <v>1660</v>
      </c>
      <c r="F440" s="213" t="s">
        <v>1661</v>
      </c>
      <c r="G440" s="215" t="s">
        <v>1555</v>
      </c>
      <c r="H440" s="215" t="s">
        <v>1204</v>
      </c>
      <c r="I440" s="215" t="s">
        <v>1556</v>
      </c>
      <c r="J440" s="215" t="s">
        <v>1557</v>
      </c>
      <c r="K440" s="216"/>
      <c r="L440" s="216">
        <v>86624</v>
      </c>
      <c r="M440" s="43">
        <f t="shared" si="2"/>
        <v>86624</v>
      </c>
    </row>
    <row r="441" spans="1:13" ht="41.4" x14ac:dyDescent="0.3">
      <c r="A441" s="216">
        <v>80</v>
      </c>
      <c r="B441" s="215" t="s">
        <v>1554</v>
      </c>
      <c r="C441" s="211" t="s">
        <v>1512</v>
      </c>
      <c r="D441" s="216" t="s">
        <v>1513</v>
      </c>
      <c r="E441" s="216" t="s">
        <v>1662</v>
      </c>
      <c r="F441" s="213" t="s">
        <v>1663</v>
      </c>
      <c r="G441" s="215" t="s">
        <v>1555</v>
      </c>
      <c r="H441" s="215" t="s">
        <v>1204</v>
      </c>
      <c r="I441" s="215" t="s">
        <v>1556</v>
      </c>
      <c r="J441" s="215" t="s">
        <v>1557</v>
      </c>
      <c r="K441" s="216"/>
      <c r="L441" s="216">
        <v>119281</v>
      </c>
      <c r="M441" s="43">
        <f t="shared" si="2"/>
        <v>119281</v>
      </c>
    </row>
    <row r="442" spans="1:13" ht="41.4" x14ac:dyDescent="0.3">
      <c r="A442" s="216">
        <v>81</v>
      </c>
      <c r="B442" s="215" t="s">
        <v>1554</v>
      </c>
      <c r="C442" s="211" t="s">
        <v>1512</v>
      </c>
      <c r="D442" s="216" t="s">
        <v>1513</v>
      </c>
      <c r="E442" s="216" t="s">
        <v>1664</v>
      </c>
      <c r="F442" s="213" t="s">
        <v>1665</v>
      </c>
      <c r="G442" s="215" t="s">
        <v>1555</v>
      </c>
      <c r="H442" s="215" t="s">
        <v>1204</v>
      </c>
      <c r="I442" s="215" t="s">
        <v>1556</v>
      </c>
      <c r="J442" s="215" t="s">
        <v>1557</v>
      </c>
      <c r="K442" s="216"/>
      <c r="L442" s="216">
        <v>162450</v>
      </c>
      <c r="M442" s="43">
        <f t="shared" si="2"/>
        <v>162450</v>
      </c>
    </row>
    <row r="443" spans="1:13" ht="41.4" x14ac:dyDescent="0.3">
      <c r="A443" s="216">
        <v>82</v>
      </c>
      <c r="B443" s="215" t="s">
        <v>1554</v>
      </c>
      <c r="C443" s="211" t="s">
        <v>1512</v>
      </c>
      <c r="D443" s="216" t="s">
        <v>1513</v>
      </c>
      <c r="E443" s="216" t="s">
        <v>1666</v>
      </c>
      <c r="F443" s="213" t="s">
        <v>1667</v>
      </c>
      <c r="G443" s="215" t="s">
        <v>1555</v>
      </c>
      <c r="H443" s="215" t="s">
        <v>1204</v>
      </c>
      <c r="I443" s="215" t="s">
        <v>1556</v>
      </c>
      <c r="J443" s="215" t="s">
        <v>1557</v>
      </c>
      <c r="K443" s="216"/>
      <c r="L443" s="216">
        <v>231325</v>
      </c>
      <c r="M443" s="43">
        <f t="shared" si="2"/>
        <v>231325</v>
      </c>
    </row>
    <row r="444" spans="1:13" ht="41.4" x14ac:dyDescent="0.3">
      <c r="A444" s="216">
        <v>83</v>
      </c>
      <c r="B444" s="215" t="s">
        <v>1554</v>
      </c>
      <c r="C444" s="211" t="s">
        <v>1512</v>
      </c>
      <c r="D444" s="216" t="s">
        <v>1513</v>
      </c>
      <c r="E444" s="216" t="s">
        <v>1668</v>
      </c>
      <c r="F444" s="213" t="s">
        <v>1669</v>
      </c>
      <c r="G444" s="215" t="s">
        <v>1555</v>
      </c>
      <c r="H444" s="215" t="s">
        <v>1204</v>
      </c>
      <c r="I444" s="215" t="s">
        <v>1556</v>
      </c>
      <c r="J444" s="215" t="s">
        <v>1557</v>
      </c>
      <c r="K444" s="216"/>
      <c r="L444" s="216">
        <v>320097</v>
      </c>
      <c r="M444" s="43">
        <f t="shared" si="2"/>
        <v>320097</v>
      </c>
    </row>
    <row r="445" spans="1:13" ht="41.4" x14ac:dyDescent="0.3">
      <c r="A445" s="216">
        <v>84</v>
      </c>
      <c r="B445" s="215" t="s">
        <v>1554</v>
      </c>
      <c r="C445" s="211" t="s">
        <v>1512</v>
      </c>
      <c r="D445" s="216" t="s">
        <v>1513</v>
      </c>
      <c r="E445" s="216" t="s">
        <v>1670</v>
      </c>
      <c r="F445" s="213" t="s">
        <v>1671</v>
      </c>
      <c r="G445" s="215" t="s">
        <v>1555</v>
      </c>
      <c r="H445" s="215" t="s">
        <v>1204</v>
      </c>
      <c r="I445" s="215" t="s">
        <v>1556</v>
      </c>
      <c r="J445" s="215" t="s">
        <v>1557</v>
      </c>
      <c r="K445" s="216"/>
      <c r="L445" s="216">
        <v>402313</v>
      </c>
      <c r="M445" s="43">
        <f t="shared" si="2"/>
        <v>402313</v>
      </c>
    </row>
    <row r="446" spans="1:13" ht="41.4" x14ac:dyDescent="0.3">
      <c r="A446" s="216">
        <v>85</v>
      </c>
      <c r="B446" s="215" t="s">
        <v>1554</v>
      </c>
      <c r="C446" s="211" t="s">
        <v>1512</v>
      </c>
      <c r="D446" s="216" t="s">
        <v>1513</v>
      </c>
      <c r="E446" s="216" t="s">
        <v>1672</v>
      </c>
      <c r="F446" s="213" t="s">
        <v>1673</v>
      </c>
      <c r="G446" s="215" t="s">
        <v>1555</v>
      </c>
      <c r="H446" s="215" t="s">
        <v>1204</v>
      </c>
      <c r="I446" s="215" t="s">
        <v>1556</v>
      </c>
      <c r="J446" s="215" t="s">
        <v>1557</v>
      </c>
      <c r="K446" s="216"/>
      <c r="L446" s="216">
        <v>499515</v>
      </c>
      <c r="M446" s="43">
        <f t="shared" si="2"/>
        <v>499515</v>
      </c>
    </row>
    <row r="447" spans="1:13" ht="41.4" x14ac:dyDescent="0.3">
      <c r="A447" s="216">
        <v>86</v>
      </c>
      <c r="B447" s="215" t="s">
        <v>1554</v>
      </c>
      <c r="C447" s="211" t="s">
        <v>1512</v>
      </c>
      <c r="D447" s="216" t="s">
        <v>1513</v>
      </c>
      <c r="E447" s="216" t="s">
        <v>1674</v>
      </c>
      <c r="F447" s="213" t="s">
        <v>1675</v>
      </c>
      <c r="G447" s="215" t="s">
        <v>1555</v>
      </c>
      <c r="H447" s="215" t="s">
        <v>1204</v>
      </c>
      <c r="I447" s="215" t="s">
        <v>1556</v>
      </c>
      <c r="J447" s="215" t="s">
        <v>1557</v>
      </c>
      <c r="K447" s="216"/>
      <c r="L447" s="216">
        <v>621500</v>
      </c>
      <c r="M447" s="43">
        <f t="shared" si="2"/>
        <v>621500</v>
      </c>
    </row>
    <row r="448" spans="1:13" ht="41.4" x14ac:dyDescent="0.3">
      <c r="A448" s="216">
        <v>87</v>
      </c>
      <c r="B448" s="215" t="s">
        <v>1554</v>
      </c>
      <c r="C448" s="211" t="s">
        <v>1512</v>
      </c>
      <c r="D448" s="216" t="s">
        <v>1513</v>
      </c>
      <c r="E448" s="216" t="s">
        <v>1676</v>
      </c>
      <c r="F448" s="213" t="s">
        <v>1677</v>
      </c>
      <c r="G448" s="215" t="s">
        <v>1555</v>
      </c>
      <c r="H448" s="215" t="s">
        <v>1204</v>
      </c>
      <c r="I448" s="215" t="s">
        <v>1556</v>
      </c>
      <c r="J448" s="215" t="s">
        <v>1557</v>
      </c>
      <c r="K448" s="216"/>
      <c r="L448" s="216">
        <v>817560</v>
      </c>
      <c r="M448" s="43">
        <f t="shared" si="2"/>
        <v>817560</v>
      </c>
    </row>
    <row r="449" spans="1:13" ht="41.4" x14ac:dyDescent="0.3">
      <c r="A449" s="216">
        <v>88</v>
      </c>
      <c r="B449" s="215" t="s">
        <v>1554</v>
      </c>
      <c r="C449" s="211" t="s">
        <v>1512</v>
      </c>
      <c r="D449" s="216" t="s">
        <v>1513</v>
      </c>
      <c r="E449" s="216" t="s">
        <v>1678</v>
      </c>
      <c r="F449" s="213" t="s">
        <v>1679</v>
      </c>
      <c r="G449" s="215" t="s">
        <v>1555</v>
      </c>
      <c r="H449" s="215" t="s">
        <v>1204</v>
      </c>
      <c r="I449" s="215" t="s">
        <v>1556</v>
      </c>
      <c r="J449" s="215" t="s">
        <v>1557</v>
      </c>
      <c r="K449" s="216"/>
      <c r="L449" s="216">
        <v>1021808</v>
      </c>
      <c r="M449" s="43">
        <f t="shared" si="2"/>
        <v>1021808</v>
      </c>
    </row>
    <row r="450" spans="1:13" ht="41.4" x14ac:dyDescent="0.3">
      <c r="A450" s="216">
        <v>89</v>
      </c>
      <c r="B450" s="215" t="s">
        <v>1554</v>
      </c>
      <c r="C450" s="211" t="s">
        <v>1512</v>
      </c>
      <c r="D450" s="216" t="s">
        <v>1513</v>
      </c>
      <c r="E450" s="216" t="s">
        <v>1680</v>
      </c>
      <c r="F450" s="213" t="s">
        <v>1681</v>
      </c>
      <c r="G450" s="215" t="s">
        <v>1555</v>
      </c>
      <c r="H450" s="215" t="s">
        <v>1204</v>
      </c>
      <c r="I450" s="215" t="s">
        <v>1556</v>
      </c>
      <c r="J450" s="215" t="s">
        <v>1557</v>
      </c>
      <c r="K450" s="216"/>
      <c r="L450" s="216">
        <v>34081</v>
      </c>
      <c r="M450" s="43">
        <f t="shared" si="2"/>
        <v>34081</v>
      </c>
    </row>
    <row r="451" spans="1:13" ht="41.4" x14ac:dyDescent="0.3">
      <c r="A451" s="216">
        <v>90</v>
      </c>
      <c r="B451" s="215" t="s">
        <v>1554</v>
      </c>
      <c r="C451" s="211" t="s">
        <v>1512</v>
      </c>
      <c r="D451" s="216" t="s">
        <v>1513</v>
      </c>
      <c r="E451" s="216" t="s">
        <v>1682</v>
      </c>
      <c r="F451" s="213" t="s">
        <v>1683</v>
      </c>
      <c r="G451" s="215" t="s">
        <v>1555</v>
      </c>
      <c r="H451" s="215" t="s">
        <v>1204</v>
      </c>
      <c r="I451" s="215" t="s">
        <v>1556</v>
      </c>
      <c r="J451" s="215" t="s">
        <v>1557</v>
      </c>
      <c r="K451" s="216"/>
      <c r="L451" s="216">
        <v>49936</v>
      </c>
      <c r="M451" s="43">
        <f t="shared" si="2"/>
        <v>49936</v>
      </c>
    </row>
    <row r="452" spans="1:13" ht="41.4" x14ac:dyDescent="0.3">
      <c r="A452" s="216">
        <v>91</v>
      </c>
      <c r="B452" s="215" t="s">
        <v>1554</v>
      </c>
      <c r="C452" s="211" t="s">
        <v>1512</v>
      </c>
      <c r="D452" s="216" t="s">
        <v>1513</v>
      </c>
      <c r="E452" s="216" t="s">
        <v>1684</v>
      </c>
      <c r="F452" s="213" t="s">
        <v>1685</v>
      </c>
      <c r="G452" s="215" t="s">
        <v>1555</v>
      </c>
      <c r="H452" s="215" t="s">
        <v>1204</v>
      </c>
      <c r="I452" s="215" t="s">
        <v>1556</v>
      </c>
      <c r="J452" s="215" t="s">
        <v>1557</v>
      </c>
      <c r="K452" s="216"/>
      <c r="L452" s="216">
        <v>77435</v>
      </c>
      <c r="M452" s="43">
        <f t="shared" si="2"/>
        <v>77435</v>
      </c>
    </row>
    <row r="453" spans="1:13" ht="41.4" x14ac:dyDescent="0.3">
      <c r="A453" s="216">
        <v>92</v>
      </c>
      <c r="B453" s="215" t="s">
        <v>1554</v>
      </c>
      <c r="C453" s="211" t="s">
        <v>1512</v>
      </c>
      <c r="D453" s="216" t="s">
        <v>1513</v>
      </c>
      <c r="E453" s="216" t="s">
        <v>1686</v>
      </c>
      <c r="F453" s="213" t="s">
        <v>1687</v>
      </c>
      <c r="G453" s="215" t="s">
        <v>1555</v>
      </c>
      <c r="H453" s="215" t="s">
        <v>1204</v>
      </c>
      <c r="I453" s="215" t="s">
        <v>1556</v>
      </c>
      <c r="J453" s="215" t="s">
        <v>1557</v>
      </c>
      <c r="K453" s="216"/>
      <c r="L453" s="216">
        <v>117866</v>
      </c>
      <c r="M453" s="43">
        <f t="shared" si="2"/>
        <v>117866</v>
      </c>
    </row>
    <row r="454" spans="1:13" ht="41.4" x14ac:dyDescent="0.3">
      <c r="A454" s="216">
        <v>93</v>
      </c>
      <c r="B454" s="215" t="s">
        <v>1554</v>
      </c>
      <c r="C454" s="211" t="s">
        <v>1512</v>
      </c>
      <c r="D454" s="216" t="s">
        <v>1513</v>
      </c>
      <c r="E454" s="216" t="s">
        <v>1688</v>
      </c>
      <c r="F454" s="213" t="s">
        <v>1689</v>
      </c>
      <c r="G454" s="215" t="s">
        <v>1555</v>
      </c>
      <c r="H454" s="215" t="s">
        <v>1204</v>
      </c>
      <c r="I454" s="215" t="s">
        <v>1556</v>
      </c>
      <c r="J454" s="215" t="s">
        <v>1557</v>
      </c>
      <c r="K454" s="216"/>
      <c r="L454" s="216">
        <v>181560</v>
      </c>
      <c r="M454" s="43">
        <f t="shared" si="2"/>
        <v>181560</v>
      </c>
    </row>
    <row r="455" spans="1:13" ht="41.4" x14ac:dyDescent="0.3">
      <c r="A455" s="216">
        <v>94</v>
      </c>
      <c r="B455" s="215" t="s">
        <v>1554</v>
      </c>
      <c r="C455" s="211" t="s">
        <v>1512</v>
      </c>
      <c r="D455" s="216" t="s">
        <v>1513</v>
      </c>
      <c r="E455" s="216" t="s">
        <v>1690</v>
      </c>
      <c r="F455" s="213" t="s">
        <v>1691</v>
      </c>
      <c r="G455" s="215" t="s">
        <v>1555</v>
      </c>
      <c r="H455" s="215" t="s">
        <v>1204</v>
      </c>
      <c r="I455" s="215" t="s">
        <v>1556</v>
      </c>
      <c r="J455" s="215" t="s">
        <v>1557</v>
      </c>
      <c r="K455" s="216"/>
      <c r="L455" s="216">
        <v>227676</v>
      </c>
      <c r="M455" s="43">
        <f t="shared" si="2"/>
        <v>227676</v>
      </c>
    </row>
    <row r="456" spans="1:13" ht="41.4" x14ac:dyDescent="0.3">
      <c r="A456" s="216">
        <v>95</v>
      </c>
      <c r="B456" s="215" t="s">
        <v>1554</v>
      </c>
      <c r="C456" s="211" t="s">
        <v>1512</v>
      </c>
      <c r="D456" s="216" t="s">
        <v>1513</v>
      </c>
      <c r="E456" s="216" t="s">
        <v>1692</v>
      </c>
      <c r="F456" s="213" t="s">
        <v>1693</v>
      </c>
      <c r="G456" s="215" t="s">
        <v>1555</v>
      </c>
      <c r="H456" s="215" t="s">
        <v>1204</v>
      </c>
      <c r="I456" s="215" t="s">
        <v>1556</v>
      </c>
      <c r="J456" s="215" t="s">
        <v>1557</v>
      </c>
      <c r="K456" s="216"/>
      <c r="L456" s="216">
        <v>353849</v>
      </c>
      <c r="M456" s="43">
        <f t="shared" si="2"/>
        <v>353849</v>
      </c>
    </row>
    <row r="457" spans="1:13" ht="41.4" x14ac:dyDescent="0.3">
      <c r="A457" s="216">
        <v>96</v>
      </c>
      <c r="B457" s="215" t="s">
        <v>1554</v>
      </c>
      <c r="C457" s="211" t="s">
        <v>1512</v>
      </c>
      <c r="D457" s="216" t="s">
        <v>1513</v>
      </c>
      <c r="E457" s="216" t="s">
        <v>1694</v>
      </c>
      <c r="F457" s="213" t="s">
        <v>1695</v>
      </c>
      <c r="G457" s="215" t="s">
        <v>1555</v>
      </c>
      <c r="H457" s="215" t="s">
        <v>1204</v>
      </c>
      <c r="I457" s="215" t="s">
        <v>1556</v>
      </c>
      <c r="J457" s="215" t="s">
        <v>1557</v>
      </c>
      <c r="K457" s="216"/>
      <c r="L457" s="216">
        <v>485537</v>
      </c>
      <c r="M457" s="43">
        <f t="shared" si="2"/>
        <v>485537</v>
      </c>
    </row>
    <row r="458" spans="1:13" ht="41.4" x14ac:dyDescent="0.3">
      <c r="A458" s="216">
        <v>97</v>
      </c>
      <c r="B458" s="215" t="s">
        <v>1554</v>
      </c>
      <c r="C458" s="211" t="s">
        <v>1512</v>
      </c>
      <c r="D458" s="216" t="s">
        <v>1513</v>
      </c>
      <c r="E458" s="216" t="s">
        <v>1696</v>
      </c>
      <c r="F458" s="213" t="s">
        <v>1697</v>
      </c>
      <c r="G458" s="215" t="s">
        <v>1555</v>
      </c>
      <c r="H458" s="215" t="s">
        <v>1204</v>
      </c>
      <c r="I458" s="215" t="s">
        <v>1556</v>
      </c>
      <c r="J458" s="215" t="s">
        <v>1557</v>
      </c>
      <c r="K458" s="216"/>
      <c r="L458" s="216">
        <v>661099</v>
      </c>
      <c r="M458" s="43">
        <f t="shared" si="2"/>
        <v>661099</v>
      </c>
    </row>
    <row r="459" spans="1:13" ht="41.4" x14ac:dyDescent="0.3">
      <c r="A459" s="216">
        <v>98</v>
      </c>
      <c r="B459" s="215" t="s">
        <v>1554</v>
      </c>
      <c r="C459" s="211" t="s">
        <v>1512</v>
      </c>
      <c r="D459" s="216" t="s">
        <v>1513</v>
      </c>
      <c r="E459" s="216" t="s">
        <v>1698</v>
      </c>
      <c r="F459" s="213" t="s">
        <v>1699</v>
      </c>
      <c r="G459" s="215" t="s">
        <v>1555</v>
      </c>
      <c r="H459" s="215" t="s">
        <v>1204</v>
      </c>
      <c r="I459" s="215" t="s">
        <v>1556</v>
      </c>
      <c r="J459" s="215" t="s">
        <v>1557</v>
      </c>
      <c r="K459" s="216"/>
      <c r="L459" s="216">
        <v>942961</v>
      </c>
      <c r="M459" s="43">
        <f t="shared" si="2"/>
        <v>942961</v>
      </c>
    </row>
    <row r="460" spans="1:13" ht="41.4" x14ac:dyDescent="0.3">
      <c r="A460" s="216">
        <v>99</v>
      </c>
      <c r="B460" s="215" t="s">
        <v>1554</v>
      </c>
      <c r="C460" s="211" t="s">
        <v>1512</v>
      </c>
      <c r="D460" s="216" t="s">
        <v>1513</v>
      </c>
      <c r="E460" s="216" t="s">
        <v>1700</v>
      </c>
      <c r="F460" s="213" t="s">
        <v>1701</v>
      </c>
      <c r="G460" s="215" t="s">
        <v>1555</v>
      </c>
      <c r="H460" s="215" t="s">
        <v>1204</v>
      </c>
      <c r="I460" s="215" t="s">
        <v>1556</v>
      </c>
      <c r="J460" s="215" t="s">
        <v>1557</v>
      </c>
      <c r="K460" s="216"/>
      <c r="L460" s="216">
        <v>1291330</v>
      </c>
      <c r="M460" s="43">
        <f t="shared" si="2"/>
        <v>1291330</v>
      </c>
    </row>
    <row r="461" spans="1:13" ht="41.4" x14ac:dyDescent="0.3">
      <c r="A461" s="216">
        <v>100</v>
      </c>
      <c r="B461" s="215" t="s">
        <v>1554</v>
      </c>
      <c r="C461" s="211" t="s">
        <v>1512</v>
      </c>
      <c r="D461" s="216" t="s">
        <v>1513</v>
      </c>
      <c r="E461" s="216" t="s">
        <v>1702</v>
      </c>
      <c r="F461" s="213" t="s">
        <v>1703</v>
      </c>
      <c r="G461" s="215" t="s">
        <v>1555</v>
      </c>
      <c r="H461" s="215" t="s">
        <v>1204</v>
      </c>
      <c r="I461" s="215" t="s">
        <v>1556</v>
      </c>
      <c r="J461" s="215" t="s">
        <v>1557</v>
      </c>
      <c r="K461" s="216"/>
      <c r="L461" s="216">
        <v>1621798</v>
      </c>
      <c r="M461" s="43">
        <f t="shared" si="2"/>
        <v>1621798</v>
      </c>
    </row>
    <row r="462" spans="1:13" ht="41.4" x14ac:dyDescent="0.3">
      <c r="A462" s="216">
        <v>101</v>
      </c>
      <c r="B462" s="215" t="s">
        <v>1554</v>
      </c>
      <c r="C462" s="211" t="s">
        <v>1512</v>
      </c>
      <c r="D462" s="216" t="s">
        <v>1513</v>
      </c>
      <c r="E462" s="216" t="s">
        <v>1704</v>
      </c>
      <c r="F462" s="213" t="s">
        <v>1705</v>
      </c>
      <c r="G462" s="215" t="s">
        <v>1555</v>
      </c>
      <c r="H462" s="215" t="s">
        <v>1204</v>
      </c>
      <c r="I462" s="215" t="s">
        <v>1556</v>
      </c>
      <c r="J462" s="215" t="s">
        <v>1557</v>
      </c>
      <c r="K462" s="216"/>
      <c r="L462" s="216">
        <v>2014269</v>
      </c>
      <c r="M462" s="43">
        <f t="shared" si="2"/>
        <v>2014269</v>
      </c>
    </row>
    <row r="463" spans="1:13" ht="41.4" x14ac:dyDescent="0.3">
      <c r="A463" s="216">
        <v>102</v>
      </c>
      <c r="B463" s="215" t="s">
        <v>1554</v>
      </c>
      <c r="C463" s="211" t="s">
        <v>1512</v>
      </c>
      <c r="D463" s="216" t="s">
        <v>1513</v>
      </c>
      <c r="E463" s="216" t="s">
        <v>1706</v>
      </c>
      <c r="F463" s="213" t="s">
        <v>1707</v>
      </c>
      <c r="G463" s="215" t="s">
        <v>1555</v>
      </c>
      <c r="H463" s="215" t="s">
        <v>1204</v>
      </c>
      <c r="I463" s="215" t="s">
        <v>1556</v>
      </c>
      <c r="J463" s="215" t="s">
        <v>1557</v>
      </c>
      <c r="K463" s="216"/>
      <c r="L463" s="216">
        <v>2505847</v>
      </c>
      <c r="M463" s="43">
        <f t="shared" si="2"/>
        <v>2505847</v>
      </c>
    </row>
    <row r="464" spans="1:13" ht="41.4" x14ac:dyDescent="0.3">
      <c r="A464" s="216">
        <v>103</v>
      </c>
      <c r="B464" s="215" t="s">
        <v>1554</v>
      </c>
      <c r="C464" s="211" t="s">
        <v>1512</v>
      </c>
      <c r="D464" s="216" t="s">
        <v>1513</v>
      </c>
      <c r="E464" s="216" t="s">
        <v>1708</v>
      </c>
      <c r="F464" s="213" t="s">
        <v>1709</v>
      </c>
      <c r="G464" s="215" t="s">
        <v>1555</v>
      </c>
      <c r="H464" s="215" t="s">
        <v>1204</v>
      </c>
      <c r="I464" s="215" t="s">
        <v>1556</v>
      </c>
      <c r="J464" s="215" t="s">
        <v>1557</v>
      </c>
      <c r="K464" s="216"/>
      <c r="L464" s="216">
        <v>3293831</v>
      </c>
      <c r="M464" s="43">
        <f t="shared" si="2"/>
        <v>3293831</v>
      </c>
    </row>
    <row r="465" spans="1:13" ht="41.4" x14ac:dyDescent="0.3">
      <c r="A465" s="216">
        <v>104</v>
      </c>
      <c r="B465" s="215" t="s">
        <v>1554</v>
      </c>
      <c r="C465" s="211" t="s">
        <v>1512</v>
      </c>
      <c r="D465" s="216" t="s">
        <v>1513</v>
      </c>
      <c r="E465" s="216" t="s">
        <v>1710</v>
      </c>
      <c r="F465" s="213" t="s">
        <v>1711</v>
      </c>
      <c r="G465" s="215" t="s">
        <v>1555</v>
      </c>
      <c r="H465" s="215" t="s">
        <v>1204</v>
      </c>
      <c r="I465" s="215" t="s">
        <v>1556</v>
      </c>
      <c r="J465" s="215" t="s">
        <v>1557</v>
      </c>
      <c r="K465" s="216"/>
      <c r="L465" s="216">
        <v>4116241</v>
      </c>
      <c r="M465" s="43">
        <f t="shared" si="2"/>
        <v>4116241</v>
      </c>
    </row>
    <row r="466" spans="1:13" ht="41.4" x14ac:dyDescent="0.3">
      <c r="A466" s="216">
        <v>105</v>
      </c>
      <c r="B466" s="215" t="s">
        <v>1554</v>
      </c>
      <c r="C466" s="211" t="s">
        <v>1512</v>
      </c>
      <c r="D466" s="216" t="s">
        <v>1513</v>
      </c>
      <c r="E466" s="216" t="s">
        <v>1712</v>
      </c>
      <c r="F466" s="213" t="s">
        <v>1713</v>
      </c>
      <c r="G466" s="215" t="s">
        <v>1555</v>
      </c>
      <c r="H466" s="215" t="s">
        <v>1204</v>
      </c>
      <c r="I466" s="215" t="s">
        <v>1556</v>
      </c>
      <c r="J466" s="215" t="s">
        <v>1557</v>
      </c>
      <c r="K466" s="216"/>
      <c r="L466" s="216">
        <v>5330278</v>
      </c>
      <c r="M466" s="43">
        <f t="shared" si="2"/>
        <v>5330278</v>
      </c>
    </row>
    <row r="467" spans="1:13" ht="41.4" x14ac:dyDescent="0.3">
      <c r="A467" s="216">
        <v>106</v>
      </c>
      <c r="B467" s="215" t="s">
        <v>1554</v>
      </c>
      <c r="C467" s="211" t="s">
        <v>1512</v>
      </c>
      <c r="D467" s="216" t="s">
        <v>1513</v>
      </c>
      <c r="E467" s="216" t="s">
        <v>1714</v>
      </c>
      <c r="F467" s="213" t="s">
        <v>1715</v>
      </c>
      <c r="G467" s="215" t="s">
        <v>1555</v>
      </c>
      <c r="H467" s="215" t="s">
        <v>1204</v>
      </c>
      <c r="I467" s="215" t="s">
        <v>1556</v>
      </c>
      <c r="J467" s="215" t="s">
        <v>1557</v>
      </c>
      <c r="K467" s="216"/>
      <c r="L467" s="216">
        <v>209710</v>
      </c>
      <c r="M467" s="43">
        <f t="shared" si="2"/>
        <v>209710</v>
      </c>
    </row>
    <row r="468" spans="1:13" ht="41.4" x14ac:dyDescent="0.3">
      <c r="A468" s="216">
        <v>107</v>
      </c>
      <c r="B468" s="215" t="s">
        <v>1554</v>
      </c>
      <c r="C468" s="211" t="s">
        <v>1512</v>
      </c>
      <c r="D468" s="216" t="s">
        <v>1513</v>
      </c>
      <c r="E468" s="216" t="s">
        <v>1716</v>
      </c>
      <c r="F468" s="213" t="s">
        <v>1717</v>
      </c>
      <c r="G468" s="215" t="s">
        <v>1555</v>
      </c>
      <c r="H468" s="215" t="s">
        <v>1204</v>
      </c>
      <c r="I468" s="215" t="s">
        <v>1556</v>
      </c>
      <c r="J468" s="215" t="s">
        <v>1557</v>
      </c>
      <c r="K468" s="216"/>
      <c r="L468" s="216">
        <v>322474</v>
      </c>
      <c r="M468" s="43">
        <f t="shared" si="2"/>
        <v>322474</v>
      </c>
    </row>
    <row r="469" spans="1:13" ht="41.4" x14ac:dyDescent="0.3">
      <c r="A469" s="216">
        <v>108</v>
      </c>
      <c r="B469" s="215" t="s">
        <v>1554</v>
      </c>
      <c r="C469" s="211" t="s">
        <v>1512</v>
      </c>
      <c r="D469" s="216" t="s">
        <v>1513</v>
      </c>
      <c r="E469" s="216" t="s">
        <v>1718</v>
      </c>
      <c r="F469" s="213" t="s">
        <v>1719</v>
      </c>
      <c r="G469" s="215" t="s">
        <v>1555</v>
      </c>
      <c r="H469" s="215" t="s">
        <v>1204</v>
      </c>
      <c r="I469" s="215" t="s">
        <v>1556</v>
      </c>
      <c r="J469" s="215" t="s">
        <v>1557</v>
      </c>
      <c r="K469" s="216"/>
      <c r="L469" s="216">
        <v>420698</v>
      </c>
      <c r="M469" s="43">
        <f t="shared" si="2"/>
        <v>420698</v>
      </c>
    </row>
    <row r="470" spans="1:13" ht="41.4" x14ac:dyDescent="0.3">
      <c r="A470" s="216">
        <v>109</v>
      </c>
      <c r="B470" s="215" t="s">
        <v>1554</v>
      </c>
      <c r="C470" s="211" t="s">
        <v>1512</v>
      </c>
      <c r="D470" s="216" t="s">
        <v>1513</v>
      </c>
      <c r="E470" s="216" t="s">
        <v>1720</v>
      </c>
      <c r="F470" s="213" t="s">
        <v>1721</v>
      </c>
      <c r="G470" s="215" t="s">
        <v>1555</v>
      </c>
      <c r="H470" s="215" t="s">
        <v>1204</v>
      </c>
      <c r="I470" s="215" t="s">
        <v>1556</v>
      </c>
      <c r="J470" s="215" t="s">
        <v>1557</v>
      </c>
      <c r="K470" s="216"/>
      <c r="L470" s="216">
        <v>452734</v>
      </c>
      <c r="M470" s="43">
        <f t="shared" si="2"/>
        <v>452734</v>
      </c>
    </row>
    <row r="471" spans="1:13" ht="41.4" x14ac:dyDescent="0.3">
      <c r="A471" s="216">
        <v>110</v>
      </c>
      <c r="B471" s="215" t="s">
        <v>1554</v>
      </c>
      <c r="C471" s="211" t="s">
        <v>1512</v>
      </c>
      <c r="D471" s="216" t="s">
        <v>1513</v>
      </c>
      <c r="E471" s="216" t="s">
        <v>1722</v>
      </c>
      <c r="F471" s="213" t="s">
        <v>1723</v>
      </c>
      <c r="G471" s="215" t="s">
        <v>1555</v>
      </c>
      <c r="H471" s="215" t="s">
        <v>1204</v>
      </c>
      <c r="I471" s="215" t="s">
        <v>1556</v>
      </c>
      <c r="J471" s="215" t="s">
        <v>1557</v>
      </c>
      <c r="K471" s="216"/>
      <c r="L471" s="216">
        <v>584719</v>
      </c>
      <c r="M471" s="43">
        <f t="shared" si="2"/>
        <v>584719</v>
      </c>
    </row>
    <row r="472" spans="1:13" ht="41.4" x14ac:dyDescent="0.3">
      <c r="A472" s="216">
        <v>111</v>
      </c>
      <c r="B472" s="215" t="s">
        <v>1554</v>
      </c>
      <c r="C472" s="211" t="s">
        <v>1512</v>
      </c>
      <c r="D472" s="216" t="s">
        <v>1513</v>
      </c>
      <c r="E472" s="216" t="s">
        <v>1724</v>
      </c>
      <c r="F472" s="213" t="s">
        <v>1725</v>
      </c>
      <c r="G472" s="215" t="s">
        <v>1555</v>
      </c>
      <c r="H472" s="215" t="s">
        <v>1204</v>
      </c>
      <c r="I472" s="215" t="s">
        <v>1556</v>
      </c>
      <c r="J472" s="215" t="s">
        <v>1557</v>
      </c>
      <c r="K472" s="216"/>
      <c r="L472" s="216">
        <v>617666</v>
      </c>
      <c r="M472" s="43">
        <f t="shared" si="2"/>
        <v>617666</v>
      </c>
    </row>
    <row r="473" spans="1:13" ht="41.4" x14ac:dyDescent="0.3">
      <c r="A473" s="216">
        <v>112</v>
      </c>
      <c r="B473" s="215" t="s">
        <v>1554</v>
      </c>
      <c r="C473" s="211" t="s">
        <v>1512</v>
      </c>
      <c r="D473" s="216" t="s">
        <v>1513</v>
      </c>
      <c r="E473" s="216" t="s">
        <v>1726</v>
      </c>
      <c r="F473" s="213" t="s">
        <v>1727</v>
      </c>
      <c r="G473" s="215" t="s">
        <v>1555</v>
      </c>
      <c r="H473" s="215" t="s">
        <v>1204</v>
      </c>
      <c r="I473" s="215" t="s">
        <v>1556</v>
      </c>
      <c r="J473" s="215" t="s">
        <v>1557</v>
      </c>
      <c r="K473" s="216"/>
      <c r="L473" s="216">
        <v>828062</v>
      </c>
      <c r="M473" s="43">
        <f t="shared" si="2"/>
        <v>828062</v>
      </c>
    </row>
    <row r="474" spans="1:13" ht="41.4" x14ac:dyDescent="0.3">
      <c r="A474" s="216">
        <v>113</v>
      </c>
      <c r="B474" s="215" t="s">
        <v>1554</v>
      </c>
      <c r="C474" s="211" t="s">
        <v>1512</v>
      </c>
      <c r="D474" s="216" t="s">
        <v>1513</v>
      </c>
      <c r="E474" s="216" t="s">
        <v>1728</v>
      </c>
      <c r="F474" s="213" t="s">
        <v>1729</v>
      </c>
      <c r="G474" s="215" t="s">
        <v>1555</v>
      </c>
      <c r="H474" s="215" t="s">
        <v>1204</v>
      </c>
      <c r="I474" s="215" t="s">
        <v>1556</v>
      </c>
      <c r="J474" s="215" t="s">
        <v>1557</v>
      </c>
      <c r="K474" s="216"/>
      <c r="L474" s="216">
        <v>871551</v>
      </c>
      <c r="M474" s="43">
        <f t="shared" si="2"/>
        <v>871551</v>
      </c>
    </row>
    <row r="475" spans="1:13" ht="41.4" x14ac:dyDescent="0.3">
      <c r="A475" s="216">
        <v>114</v>
      </c>
      <c r="B475" s="215" t="s">
        <v>1554</v>
      </c>
      <c r="C475" s="211" t="s">
        <v>1512</v>
      </c>
      <c r="D475" s="216" t="s">
        <v>1513</v>
      </c>
      <c r="E475" s="216" t="s">
        <v>1730</v>
      </c>
      <c r="F475" s="213" t="s">
        <v>1731</v>
      </c>
      <c r="G475" s="215" t="s">
        <v>1555</v>
      </c>
      <c r="H475" s="215" t="s">
        <v>1204</v>
      </c>
      <c r="I475" s="215" t="s">
        <v>1556</v>
      </c>
      <c r="J475" s="215" t="s">
        <v>1557</v>
      </c>
      <c r="K475" s="216"/>
      <c r="L475" s="216">
        <v>1131373</v>
      </c>
      <c r="M475" s="43">
        <f t="shared" si="2"/>
        <v>1131373</v>
      </c>
    </row>
    <row r="476" spans="1:13" ht="41.4" x14ac:dyDescent="0.3">
      <c r="A476" s="216">
        <v>115</v>
      </c>
      <c r="B476" s="215" t="s">
        <v>1554</v>
      </c>
      <c r="C476" s="211" t="s">
        <v>1512</v>
      </c>
      <c r="D476" s="216" t="s">
        <v>1513</v>
      </c>
      <c r="E476" s="216" t="s">
        <v>1732</v>
      </c>
      <c r="F476" s="213" t="s">
        <v>1733</v>
      </c>
      <c r="G476" s="215" t="s">
        <v>1555</v>
      </c>
      <c r="H476" s="215" t="s">
        <v>1204</v>
      </c>
      <c r="I476" s="215" t="s">
        <v>1556</v>
      </c>
      <c r="J476" s="215" t="s">
        <v>1557</v>
      </c>
      <c r="K476" s="216"/>
      <c r="L476" s="216">
        <v>1201614</v>
      </c>
      <c r="M476" s="43">
        <f t="shared" si="2"/>
        <v>1201614</v>
      </c>
    </row>
    <row r="477" spans="1:13" ht="41.4" x14ac:dyDescent="0.3">
      <c r="A477" s="216">
        <v>116</v>
      </c>
      <c r="B477" s="215" t="s">
        <v>1554</v>
      </c>
      <c r="C477" s="211" t="s">
        <v>1512</v>
      </c>
      <c r="D477" s="216" t="s">
        <v>1513</v>
      </c>
      <c r="E477" s="216" t="s">
        <v>1734</v>
      </c>
      <c r="F477" s="213" t="s">
        <v>1735</v>
      </c>
      <c r="G477" s="215" t="s">
        <v>1555</v>
      </c>
      <c r="H477" s="215" t="s">
        <v>1204</v>
      </c>
      <c r="I477" s="215" t="s">
        <v>1556</v>
      </c>
      <c r="J477" s="215" t="s">
        <v>1557</v>
      </c>
      <c r="K477" s="216"/>
      <c r="L477" s="216">
        <v>1450440</v>
      </c>
      <c r="M477" s="43">
        <f t="shared" si="2"/>
        <v>1450440</v>
      </c>
    </row>
    <row r="478" spans="1:13" ht="41.4" x14ac:dyDescent="0.3">
      <c r="A478" s="216">
        <v>117</v>
      </c>
      <c r="B478" s="215" t="s">
        <v>1554</v>
      </c>
      <c r="C478" s="211" t="s">
        <v>1512</v>
      </c>
      <c r="D478" s="216" t="s">
        <v>1513</v>
      </c>
      <c r="E478" s="216" t="s">
        <v>1736</v>
      </c>
      <c r="F478" s="213" t="s">
        <v>1737</v>
      </c>
      <c r="G478" s="215" t="s">
        <v>1555</v>
      </c>
      <c r="H478" s="215" t="s">
        <v>1204</v>
      </c>
      <c r="I478" s="215" t="s">
        <v>1556</v>
      </c>
      <c r="J478" s="215" t="s">
        <v>1557</v>
      </c>
      <c r="K478" s="216"/>
      <c r="L478" s="216">
        <v>1539493</v>
      </c>
      <c r="M478" s="43">
        <f t="shared" si="2"/>
        <v>1539493</v>
      </c>
    </row>
    <row r="479" spans="1:13" ht="41.4" x14ac:dyDescent="0.3">
      <c r="A479" s="216">
        <v>118</v>
      </c>
      <c r="B479" s="215" t="s">
        <v>1554</v>
      </c>
      <c r="C479" s="211" t="s">
        <v>1512</v>
      </c>
      <c r="D479" s="216" t="s">
        <v>1513</v>
      </c>
      <c r="E479" s="216" t="s">
        <v>1738</v>
      </c>
      <c r="F479" s="213" t="s">
        <v>1739</v>
      </c>
      <c r="G479" s="215" t="s">
        <v>1555</v>
      </c>
      <c r="H479" s="215" t="s">
        <v>1204</v>
      </c>
      <c r="I479" s="215" t="s">
        <v>1556</v>
      </c>
      <c r="J479" s="215" t="s">
        <v>1557</v>
      </c>
      <c r="K479" s="216"/>
      <c r="L479" s="216">
        <v>1742529</v>
      </c>
      <c r="M479" s="43">
        <f t="shared" si="2"/>
        <v>1742529</v>
      </c>
    </row>
    <row r="480" spans="1:13" ht="41.4" x14ac:dyDescent="0.3">
      <c r="A480" s="216">
        <v>119</v>
      </c>
      <c r="B480" s="215" t="s">
        <v>1554</v>
      </c>
      <c r="C480" s="211" t="s">
        <v>1512</v>
      </c>
      <c r="D480" s="216" t="s">
        <v>1513</v>
      </c>
      <c r="E480" s="216" t="s">
        <v>1740</v>
      </c>
      <c r="F480" s="213" t="s">
        <v>1741</v>
      </c>
      <c r="G480" s="215" t="s">
        <v>1555</v>
      </c>
      <c r="H480" s="215" t="s">
        <v>1204</v>
      </c>
      <c r="I480" s="215" t="s">
        <v>1556</v>
      </c>
      <c r="J480" s="215" t="s">
        <v>1557</v>
      </c>
      <c r="K480" s="216"/>
      <c r="L480" s="216">
        <v>1831529</v>
      </c>
      <c r="M480" s="43">
        <f t="shared" si="2"/>
        <v>1831529</v>
      </c>
    </row>
    <row r="481" spans="1:13" ht="41.4" x14ac:dyDescent="0.3">
      <c r="A481" s="216">
        <v>120</v>
      </c>
      <c r="B481" s="215" t="s">
        <v>1554</v>
      </c>
      <c r="C481" s="211" t="s">
        <v>1512</v>
      </c>
      <c r="D481" s="216" t="s">
        <v>1513</v>
      </c>
      <c r="E481" s="216" t="s">
        <v>1742</v>
      </c>
      <c r="F481" s="213" t="s">
        <v>1743</v>
      </c>
      <c r="G481" s="215" t="s">
        <v>1555</v>
      </c>
      <c r="H481" s="215" t="s">
        <v>1204</v>
      </c>
      <c r="I481" s="215" t="s">
        <v>1556</v>
      </c>
      <c r="J481" s="215" t="s">
        <v>1557</v>
      </c>
      <c r="K481" s="216"/>
      <c r="L481" s="216">
        <v>1914726</v>
      </c>
      <c r="M481" s="43">
        <f t="shared" si="2"/>
        <v>1914726</v>
      </c>
    </row>
    <row r="482" spans="1:13" ht="41.4" x14ac:dyDescent="0.3">
      <c r="A482" s="216">
        <v>121</v>
      </c>
      <c r="B482" s="215" t="s">
        <v>1554</v>
      </c>
      <c r="C482" s="211" t="s">
        <v>1512</v>
      </c>
      <c r="D482" s="216" t="s">
        <v>1513</v>
      </c>
      <c r="E482" s="216" t="s">
        <v>1744</v>
      </c>
      <c r="F482" s="213" t="s">
        <v>1745</v>
      </c>
      <c r="G482" s="215" t="s">
        <v>1555</v>
      </c>
      <c r="H482" s="215" t="s">
        <v>1204</v>
      </c>
      <c r="I482" s="215" t="s">
        <v>1556</v>
      </c>
      <c r="J482" s="215" t="s">
        <v>1557</v>
      </c>
      <c r="K482" s="216"/>
      <c r="L482" s="216">
        <v>2201336</v>
      </c>
      <c r="M482" s="43">
        <f t="shared" si="2"/>
        <v>2201336</v>
      </c>
    </row>
    <row r="483" spans="1:13" ht="41.4" x14ac:dyDescent="0.3">
      <c r="A483" s="216">
        <v>122</v>
      </c>
      <c r="B483" s="215" t="s">
        <v>1554</v>
      </c>
      <c r="C483" s="211" t="s">
        <v>1512</v>
      </c>
      <c r="D483" s="216" t="s">
        <v>1513</v>
      </c>
      <c r="E483" s="216" t="s">
        <v>1746</v>
      </c>
      <c r="F483" s="213" t="s">
        <v>1747</v>
      </c>
      <c r="G483" s="215" t="s">
        <v>1555</v>
      </c>
      <c r="H483" s="215" t="s">
        <v>1204</v>
      </c>
      <c r="I483" s="215" t="s">
        <v>1556</v>
      </c>
      <c r="J483" s="215" t="s">
        <v>1557</v>
      </c>
      <c r="K483" s="216"/>
      <c r="L483" s="216">
        <v>2285452</v>
      </c>
      <c r="M483" s="43">
        <f t="shared" si="2"/>
        <v>2285452</v>
      </c>
    </row>
    <row r="484" spans="1:13" ht="41.4" x14ac:dyDescent="0.3">
      <c r="A484" s="216">
        <v>123</v>
      </c>
      <c r="B484" s="215" t="s">
        <v>1554</v>
      </c>
      <c r="C484" s="211" t="s">
        <v>1512</v>
      </c>
      <c r="D484" s="216" t="s">
        <v>1513</v>
      </c>
      <c r="E484" s="216" t="s">
        <v>1748</v>
      </c>
      <c r="F484" s="213" t="s">
        <v>1749</v>
      </c>
      <c r="G484" s="215" t="s">
        <v>1555</v>
      </c>
      <c r="H484" s="215" t="s">
        <v>1204</v>
      </c>
      <c r="I484" s="215" t="s">
        <v>1556</v>
      </c>
      <c r="J484" s="215" t="s">
        <v>1557</v>
      </c>
      <c r="K484" s="216"/>
      <c r="L484" s="216">
        <v>2382874</v>
      </c>
      <c r="M484" s="43">
        <f t="shared" si="2"/>
        <v>2382874</v>
      </c>
    </row>
    <row r="485" spans="1:13" ht="41.4" x14ac:dyDescent="0.3">
      <c r="A485" s="216">
        <v>124</v>
      </c>
      <c r="B485" s="215" t="s">
        <v>1554</v>
      </c>
      <c r="C485" s="211" t="s">
        <v>1512</v>
      </c>
      <c r="D485" s="216" t="s">
        <v>1513</v>
      </c>
      <c r="E485" s="216" t="s">
        <v>1750</v>
      </c>
      <c r="F485" s="213" t="s">
        <v>1751</v>
      </c>
      <c r="G485" s="215" t="s">
        <v>1555</v>
      </c>
      <c r="H485" s="215" t="s">
        <v>1204</v>
      </c>
      <c r="I485" s="215" t="s">
        <v>1556</v>
      </c>
      <c r="J485" s="215" t="s">
        <v>1557</v>
      </c>
      <c r="K485" s="216"/>
      <c r="L485" s="216">
        <v>2876482</v>
      </c>
      <c r="M485" s="43">
        <f t="shared" si="2"/>
        <v>2876482</v>
      </c>
    </row>
    <row r="486" spans="1:13" ht="41.4" x14ac:dyDescent="0.3">
      <c r="A486" s="216">
        <v>125</v>
      </c>
      <c r="B486" s="215" t="s">
        <v>1554</v>
      </c>
      <c r="C486" s="211" t="s">
        <v>1512</v>
      </c>
      <c r="D486" s="216" t="s">
        <v>1513</v>
      </c>
      <c r="E486" s="216" t="s">
        <v>1752</v>
      </c>
      <c r="F486" s="213" t="s">
        <v>1753</v>
      </c>
      <c r="G486" s="215" t="s">
        <v>1555</v>
      </c>
      <c r="H486" s="215" t="s">
        <v>1204</v>
      </c>
      <c r="I486" s="215" t="s">
        <v>1556</v>
      </c>
      <c r="J486" s="215" t="s">
        <v>1557</v>
      </c>
      <c r="K486" s="216"/>
      <c r="L486" s="216">
        <v>2974041</v>
      </c>
      <c r="M486" s="43">
        <f t="shared" si="2"/>
        <v>2974041</v>
      </c>
    </row>
    <row r="487" spans="1:13" ht="41.4" x14ac:dyDescent="0.3">
      <c r="A487" s="216">
        <v>126</v>
      </c>
      <c r="B487" s="215" t="s">
        <v>1554</v>
      </c>
      <c r="C487" s="211" t="s">
        <v>1512</v>
      </c>
      <c r="D487" s="216" t="s">
        <v>1513</v>
      </c>
      <c r="E487" s="216" t="s">
        <v>1754</v>
      </c>
      <c r="F487" s="213" t="s">
        <v>1755</v>
      </c>
      <c r="G487" s="215" t="s">
        <v>1555</v>
      </c>
      <c r="H487" s="215" t="s">
        <v>1204</v>
      </c>
      <c r="I487" s="215" t="s">
        <v>1556</v>
      </c>
      <c r="J487" s="215" t="s">
        <v>1557</v>
      </c>
      <c r="K487" s="216"/>
      <c r="L487" s="216">
        <v>3096181</v>
      </c>
      <c r="M487" s="43">
        <f t="shared" si="2"/>
        <v>3096181</v>
      </c>
    </row>
    <row r="488" spans="1:13" ht="41.4" x14ac:dyDescent="0.3">
      <c r="A488" s="216">
        <v>127</v>
      </c>
      <c r="B488" s="215" t="s">
        <v>1554</v>
      </c>
      <c r="C488" s="211" t="s">
        <v>1512</v>
      </c>
      <c r="D488" s="216" t="s">
        <v>1513</v>
      </c>
      <c r="E488" s="216" t="s">
        <v>1756</v>
      </c>
      <c r="F488" s="213" t="s">
        <v>1757</v>
      </c>
      <c r="G488" s="215" t="s">
        <v>1555</v>
      </c>
      <c r="H488" s="215" t="s">
        <v>1204</v>
      </c>
      <c r="I488" s="215" t="s">
        <v>1556</v>
      </c>
      <c r="J488" s="215" t="s">
        <v>1557</v>
      </c>
      <c r="K488" s="216"/>
      <c r="L488" s="216">
        <v>3589098</v>
      </c>
      <c r="M488" s="43">
        <f t="shared" si="2"/>
        <v>3589098</v>
      </c>
    </row>
    <row r="489" spans="1:13" ht="41.4" x14ac:dyDescent="0.3">
      <c r="A489" s="216">
        <v>128</v>
      </c>
      <c r="B489" s="215" t="s">
        <v>1554</v>
      </c>
      <c r="C489" s="211" t="s">
        <v>1512</v>
      </c>
      <c r="D489" s="216" t="s">
        <v>1513</v>
      </c>
      <c r="E489" s="216" t="s">
        <v>1758</v>
      </c>
      <c r="F489" s="213" t="s">
        <v>1759</v>
      </c>
      <c r="G489" s="215" t="s">
        <v>1555</v>
      </c>
      <c r="H489" s="215" t="s">
        <v>1204</v>
      </c>
      <c r="I489" s="215" t="s">
        <v>1556</v>
      </c>
      <c r="J489" s="215" t="s">
        <v>1557</v>
      </c>
      <c r="K489" s="216"/>
      <c r="L489" s="216">
        <v>3712467</v>
      </c>
      <c r="M489" s="43">
        <f t="shared" si="2"/>
        <v>3712467</v>
      </c>
    </row>
    <row r="490" spans="1:13" ht="41.4" x14ac:dyDescent="0.3">
      <c r="A490" s="216">
        <v>129</v>
      </c>
      <c r="B490" s="215" t="s">
        <v>1554</v>
      </c>
      <c r="C490" s="211" t="s">
        <v>1512</v>
      </c>
      <c r="D490" s="216" t="s">
        <v>1513</v>
      </c>
      <c r="E490" s="216" t="s">
        <v>1760</v>
      </c>
      <c r="F490" s="213" t="s">
        <v>1761</v>
      </c>
      <c r="G490" s="215" t="s">
        <v>1555</v>
      </c>
      <c r="H490" s="215" t="s">
        <v>1204</v>
      </c>
      <c r="I490" s="215" t="s">
        <v>1556</v>
      </c>
      <c r="J490" s="215" t="s">
        <v>1557</v>
      </c>
      <c r="K490" s="216"/>
      <c r="L490" s="216">
        <v>206114</v>
      </c>
      <c r="M490" s="43">
        <f t="shared" si="2"/>
        <v>206114</v>
      </c>
    </row>
    <row r="491" spans="1:13" ht="41.4" x14ac:dyDescent="0.3">
      <c r="A491" s="216">
        <v>130</v>
      </c>
      <c r="B491" s="215" t="s">
        <v>1554</v>
      </c>
      <c r="C491" s="211" t="s">
        <v>1512</v>
      </c>
      <c r="D491" s="216" t="s">
        <v>1513</v>
      </c>
      <c r="E491" s="216" t="s">
        <v>1762</v>
      </c>
      <c r="F491" s="213" t="s">
        <v>1763</v>
      </c>
      <c r="G491" s="215" t="s">
        <v>1555</v>
      </c>
      <c r="H491" s="215" t="s">
        <v>1204</v>
      </c>
      <c r="I491" s="215" t="s">
        <v>1556</v>
      </c>
      <c r="J491" s="215" t="s">
        <v>1557</v>
      </c>
      <c r="K491" s="216"/>
      <c r="L491" s="216">
        <v>318971</v>
      </c>
      <c r="M491" s="43">
        <f t="shared" ref="M491:M554" si="3">L491</f>
        <v>318971</v>
      </c>
    </row>
    <row r="492" spans="1:13" ht="41.4" x14ac:dyDescent="0.3">
      <c r="A492" s="216">
        <v>131</v>
      </c>
      <c r="B492" s="215" t="s">
        <v>1554</v>
      </c>
      <c r="C492" s="211" t="s">
        <v>1512</v>
      </c>
      <c r="D492" s="216" t="s">
        <v>1513</v>
      </c>
      <c r="E492" s="216" t="s">
        <v>1764</v>
      </c>
      <c r="F492" s="213" t="s">
        <v>1765</v>
      </c>
      <c r="G492" s="215" t="s">
        <v>1555</v>
      </c>
      <c r="H492" s="215" t="s">
        <v>1204</v>
      </c>
      <c r="I492" s="215" t="s">
        <v>1556</v>
      </c>
      <c r="J492" s="215" t="s">
        <v>1557</v>
      </c>
      <c r="K492" s="216"/>
      <c r="L492" s="216">
        <v>420247</v>
      </c>
      <c r="M492" s="43">
        <f t="shared" si="3"/>
        <v>420247</v>
      </c>
    </row>
    <row r="493" spans="1:13" ht="41.4" x14ac:dyDescent="0.3">
      <c r="A493" s="216">
        <v>132</v>
      </c>
      <c r="B493" s="215" t="s">
        <v>1554</v>
      </c>
      <c r="C493" s="211" t="s">
        <v>1512</v>
      </c>
      <c r="D493" s="216" t="s">
        <v>1513</v>
      </c>
      <c r="E493" s="216" t="s">
        <v>1766</v>
      </c>
      <c r="F493" s="213" t="s">
        <v>1767</v>
      </c>
      <c r="G493" s="215" t="s">
        <v>1555</v>
      </c>
      <c r="H493" s="215" t="s">
        <v>1204</v>
      </c>
      <c r="I493" s="215" t="s">
        <v>1556</v>
      </c>
      <c r="J493" s="215" t="s">
        <v>1557</v>
      </c>
      <c r="K493" s="216"/>
      <c r="L493" s="216">
        <v>451425</v>
      </c>
      <c r="M493" s="43">
        <f t="shared" si="3"/>
        <v>451425</v>
      </c>
    </row>
    <row r="494" spans="1:13" ht="41.4" x14ac:dyDescent="0.3">
      <c r="A494" s="216">
        <v>133</v>
      </c>
      <c r="B494" s="215" t="s">
        <v>1554</v>
      </c>
      <c r="C494" s="211" t="s">
        <v>1512</v>
      </c>
      <c r="D494" s="216" t="s">
        <v>1513</v>
      </c>
      <c r="E494" s="216" t="s">
        <v>1768</v>
      </c>
      <c r="F494" s="213" t="s">
        <v>1769</v>
      </c>
      <c r="G494" s="215" t="s">
        <v>1555</v>
      </c>
      <c r="H494" s="215" t="s">
        <v>1204</v>
      </c>
      <c r="I494" s="215" t="s">
        <v>1556</v>
      </c>
      <c r="J494" s="215" t="s">
        <v>1557</v>
      </c>
      <c r="K494" s="216"/>
      <c r="L494" s="216">
        <v>586872</v>
      </c>
      <c r="M494" s="43">
        <f t="shared" si="3"/>
        <v>586872</v>
      </c>
    </row>
    <row r="495" spans="1:13" ht="41.4" x14ac:dyDescent="0.3">
      <c r="A495" s="216">
        <v>134</v>
      </c>
      <c r="B495" s="215" t="s">
        <v>1554</v>
      </c>
      <c r="C495" s="211" t="s">
        <v>1512</v>
      </c>
      <c r="D495" s="216" t="s">
        <v>1513</v>
      </c>
      <c r="E495" s="216" t="s">
        <v>1770</v>
      </c>
      <c r="F495" s="213" t="s">
        <v>1771</v>
      </c>
      <c r="G495" s="215" t="s">
        <v>1555</v>
      </c>
      <c r="H495" s="215" t="s">
        <v>1204</v>
      </c>
      <c r="I495" s="215" t="s">
        <v>1556</v>
      </c>
      <c r="J495" s="215" t="s">
        <v>1557</v>
      </c>
      <c r="K495" s="216"/>
      <c r="L495" s="216">
        <v>621771</v>
      </c>
      <c r="M495" s="43">
        <f t="shared" si="3"/>
        <v>621771</v>
      </c>
    </row>
    <row r="496" spans="1:13" ht="41.4" x14ac:dyDescent="0.3">
      <c r="A496" s="216">
        <v>135</v>
      </c>
      <c r="B496" s="215" t="s">
        <v>1554</v>
      </c>
      <c r="C496" s="211" t="s">
        <v>1512</v>
      </c>
      <c r="D496" s="216" t="s">
        <v>1513</v>
      </c>
      <c r="E496" s="216" t="s">
        <v>1772</v>
      </c>
      <c r="F496" s="213" t="s">
        <v>1773</v>
      </c>
      <c r="G496" s="215" t="s">
        <v>1555</v>
      </c>
      <c r="H496" s="215" t="s">
        <v>1204</v>
      </c>
      <c r="I496" s="215" t="s">
        <v>1556</v>
      </c>
      <c r="J496" s="215" t="s">
        <v>1557</v>
      </c>
      <c r="K496" s="216"/>
      <c r="L496" s="216">
        <v>827759</v>
      </c>
      <c r="M496" s="43">
        <f t="shared" si="3"/>
        <v>827759</v>
      </c>
    </row>
    <row r="497" spans="1:13" ht="41.4" x14ac:dyDescent="0.3">
      <c r="A497" s="216">
        <v>136</v>
      </c>
      <c r="B497" s="215" t="s">
        <v>1554</v>
      </c>
      <c r="C497" s="211" t="s">
        <v>1512</v>
      </c>
      <c r="D497" s="216" t="s">
        <v>1513</v>
      </c>
      <c r="E497" s="216" t="s">
        <v>1774</v>
      </c>
      <c r="F497" s="213" t="s">
        <v>1775</v>
      </c>
      <c r="G497" s="215" t="s">
        <v>1555</v>
      </c>
      <c r="H497" s="215" t="s">
        <v>1204</v>
      </c>
      <c r="I497" s="215" t="s">
        <v>1556</v>
      </c>
      <c r="J497" s="215" t="s">
        <v>1557</v>
      </c>
      <c r="K497" s="216"/>
      <c r="L497" s="216">
        <v>872891</v>
      </c>
      <c r="M497" s="43">
        <f t="shared" si="3"/>
        <v>872891</v>
      </c>
    </row>
    <row r="498" spans="1:13" ht="41.4" x14ac:dyDescent="0.3">
      <c r="A498" s="216">
        <v>137</v>
      </c>
      <c r="B498" s="215" t="s">
        <v>1554</v>
      </c>
      <c r="C498" s="211" t="s">
        <v>1512</v>
      </c>
      <c r="D498" s="216" t="s">
        <v>1513</v>
      </c>
      <c r="E498" s="216" t="s">
        <v>1776</v>
      </c>
      <c r="F498" s="219" t="s">
        <v>1777</v>
      </c>
      <c r="G498" s="215" t="s">
        <v>1555</v>
      </c>
      <c r="H498" s="215" t="s">
        <v>1204</v>
      </c>
      <c r="I498" s="215" t="s">
        <v>1556</v>
      </c>
      <c r="J498" s="215" t="s">
        <v>1557</v>
      </c>
      <c r="K498" s="216"/>
      <c r="L498" s="216">
        <v>1149740</v>
      </c>
      <c r="M498" s="43">
        <f t="shared" si="3"/>
        <v>1149740</v>
      </c>
    </row>
    <row r="499" spans="1:13" ht="41.4" x14ac:dyDescent="0.3">
      <c r="A499" s="216">
        <v>138</v>
      </c>
      <c r="B499" s="215" t="s">
        <v>1554</v>
      </c>
      <c r="C499" s="211" t="s">
        <v>1512</v>
      </c>
      <c r="D499" s="216" t="s">
        <v>1513</v>
      </c>
      <c r="E499" s="216" t="s">
        <v>1778</v>
      </c>
      <c r="F499" s="213" t="s">
        <v>1779</v>
      </c>
      <c r="G499" s="215" t="s">
        <v>1555</v>
      </c>
      <c r="H499" s="215" t="s">
        <v>1204</v>
      </c>
      <c r="I499" s="215" t="s">
        <v>1556</v>
      </c>
      <c r="J499" s="215" t="s">
        <v>1557</v>
      </c>
      <c r="K499" s="216"/>
      <c r="L499" s="216">
        <v>1219370</v>
      </c>
      <c r="M499" s="43">
        <f t="shared" si="3"/>
        <v>1219370</v>
      </c>
    </row>
    <row r="500" spans="1:13" ht="41.4" x14ac:dyDescent="0.3">
      <c r="A500" s="216">
        <v>139</v>
      </c>
      <c r="B500" s="215" t="s">
        <v>1554</v>
      </c>
      <c r="C500" s="211" t="s">
        <v>1512</v>
      </c>
      <c r="D500" s="216" t="s">
        <v>1513</v>
      </c>
      <c r="E500" s="216" t="s">
        <v>1780</v>
      </c>
      <c r="F500" s="213" t="s">
        <v>1781</v>
      </c>
      <c r="G500" s="215" t="s">
        <v>1555</v>
      </c>
      <c r="H500" s="215" t="s">
        <v>1204</v>
      </c>
      <c r="I500" s="215" t="s">
        <v>1556</v>
      </c>
      <c r="J500" s="215" t="s">
        <v>1557</v>
      </c>
      <c r="K500" s="216"/>
      <c r="L500" s="216">
        <v>1467360</v>
      </c>
      <c r="M500" s="43">
        <f t="shared" si="3"/>
        <v>1467360</v>
      </c>
    </row>
    <row r="501" spans="1:13" ht="41.4" x14ac:dyDescent="0.3">
      <c r="A501" s="216">
        <v>140</v>
      </c>
      <c r="B501" s="215" t="s">
        <v>1554</v>
      </c>
      <c r="C501" s="211" t="s">
        <v>1512</v>
      </c>
      <c r="D501" s="216" t="s">
        <v>1513</v>
      </c>
      <c r="E501" s="216" t="s">
        <v>1782</v>
      </c>
      <c r="F501" s="213" t="s">
        <v>1783</v>
      </c>
      <c r="G501" s="215" t="s">
        <v>1555</v>
      </c>
      <c r="H501" s="215" t="s">
        <v>1204</v>
      </c>
      <c r="I501" s="215" t="s">
        <v>1556</v>
      </c>
      <c r="J501" s="215" t="s">
        <v>1557</v>
      </c>
      <c r="K501" s="216"/>
      <c r="L501" s="216">
        <v>58292</v>
      </c>
      <c r="M501" s="43">
        <f t="shared" si="3"/>
        <v>58292</v>
      </c>
    </row>
    <row r="502" spans="1:13" ht="41.4" x14ac:dyDescent="0.3">
      <c r="A502" s="216">
        <v>141</v>
      </c>
      <c r="B502" s="215" t="s">
        <v>1554</v>
      </c>
      <c r="C502" s="211" t="s">
        <v>1512</v>
      </c>
      <c r="D502" s="216" t="s">
        <v>1513</v>
      </c>
      <c r="E502" s="216" t="s">
        <v>1784</v>
      </c>
      <c r="F502" s="213" t="s">
        <v>1785</v>
      </c>
      <c r="G502" s="215" t="s">
        <v>1555</v>
      </c>
      <c r="H502" s="215" t="s">
        <v>1204</v>
      </c>
      <c r="I502" s="215" t="s">
        <v>1556</v>
      </c>
      <c r="J502" s="215" t="s">
        <v>1557</v>
      </c>
      <c r="K502" s="216"/>
      <c r="L502" s="216">
        <v>86868</v>
      </c>
      <c r="M502" s="43">
        <f t="shared" si="3"/>
        <v>86868</v>
      </c>
    </row>
    <row r="503" spans="1:13" ht="41.4" x14ac:dyDescent="0.3">
      <c r="A503" s="216">
        <v>142</v>
      </c>
      <c r="B503" s="215" t="s">
        <v>1554</v>
      </c>
      <c r="C503" s="211" t="s">
        <v>1512</v>
      </c>
      <c r="D503" s="216" t="s">
        <v>1513</v>
      </c>
      <c r="E503" s="216" t="s">
        <v>1786</v>
      </c>
      <c r="F503" s="213" t="s">
        <v>1787</v>
      </c>
      <c r="G503" s="215" t="s">
        <v>1555</v>
      </c>
      <c r="H503" s="215" t="s">
        <v>1204</v>
      </c>
      <c r="I503" s="215" t="s">
        <v>1556</v>
      </c>
      <c r="J503" s="215" t="s">
        <v>1557</v>
      </c>
      <c r="K503" s="216"/>
      <c r="L503" s="216">
        <v>129016</v>
      </c>
      <c r="M503" s="43">
        <f t="shared" si="3"/>
        <v>129016</v>
      </c>
    </row>
    <row r="504" spans="1:13" ht="41.4" x14ac:dyDescent="0.3">
      <c r="A504" s="216">
        <v>143</v>
      </c>
      <c r="B504" s="215" t="s">
        <v>1554</v>
      </c>
      <c r="C504" s="211" t="s">
        <v>1512</v>
      </c>
      <c r="D504" s="216" t="s">
        <v>1513</v>
      </c>
      <c r="E504" s="216" t="s">
        <v>1788</v>
      </c>
      <c r="F504" s="213" t="s">
        <v>1789</v>
      </c>
      <c r="G504" s="215" t="s">
        <v>1555</v>
      </c>
      <c r="H504" s="215" t="s">
        <v>1204</v>
      </c>
      <c r="I504" s="215" t="s">
        <v>1556</v>
      </c>
      <c r="J504" s="215" t="s">
        <v>1557</v>
      </c>
      <c r="K504" s="216"/>
      <c r="L504" s="216">
        <v>193527</v>
      </c>
      <c r="M504" s="43">
        <f t="shared" si="3"/>
        <v>193527</v>
      </c>
    </row>
    <row r="505" spans="1:13" ht="41.4" x14ac:dyDescent="0.3">
      <c r="A505" s="216">
        <v>144</v>
      </c>
      <c r="B505" s="215" t="s">
        <v>1554</v>
      </c>
      <c r="C505" s="211" t="s">
        <v>1512</v>
      </c>
      <c r="D505" s="216" t="s">
        <v>1513</v>
      </c>
      <c r="E505" s="216" t="s">
        <v>1790</v>
      </c>
      <c r="F505" s="213" t="s">
        <v>1791</v>
      </c>
      <c r="G505" s="215" t="s">
        <v>1555</v>
      </c>
      <c r="H505" s="215" t="s">
        <v>1204</v>
      </c>
      <c r="I505" s="215" t="s">
        <v>1556</v>
      </c>
      <c r="J505" s="215" t="s">
        <v>1557</v>
      </c>
      <c r="K505" s="216"/>
      <c r="L505" s="216">
        <v>260862</v>
      </c>
      <c r="M505" s="43">
        <f t="shared" si="3"/>
        <v>260862</v>
      </c>
    </row>
    <row r="506" spans="1:13" ht="41.4" x14ac:dyDescent="0.3">
      <c r="A506" s="216">
        <v>145</v>
      </c>
      <c r="B506" s="215" t="s">
        <v>1554</v>
      </c>
      <c r="C506" s="211" t="s">
        <v>1512</v>
      </c>
      <c r="D506" s="216" t="s">
        <v>1513</v>
      </c>
      <c r="E506" s="216" t="s">
        <v>1792</v>
      </c>
      <c r="F506" s="213" t="s">
        <v>1793</v>
      </c>
      <c r="G506" s="215" t="s">
        <v>1555</v>
      </c>
      <c r="H506" s="215" t="s">
        <v>1204</v>
      </c>
      <c r="I506" s="215" t="s">
        <v>1556</v>
      </c>
      <c r="J506" s="215" t="s">
        <v>1557</v>
      </c>
      <c r="K506" s="216"/>
      <c r="L506" s="216">
        <v>352240</v>
      </c>
      <c r="M506" s="43">
        <f t="shared" si="3"/>
        <v>352240</v>
      </c>
    </row>
    <row r="507" spans="1:13" ht="41.4" x14ac:dyDescent="0.3">
      <c r="A507" s="216">
        <v>146</v>
      </c>
      <c r="B507" s="215" t="s">
        <v>1554</v>
      </c>
      <c r="C507" s="211" t="s">
        <v>1512</v>
      </c>
      <c r="D507" s="216" t="s">
        <v>1513</v>
      </c>
      <c r="E507" s="216" t="s">
        <v>1794</v>
      </c>
      <c r="F507" s="213" t="s">
        <v>1795</v>
      </c>
      <c r="G507" s="215" t="s">
        <v>1555</v>
      </c>
      <c r="H507" s="215" t="s">
        <v>1204</v>
      </c>
      <c r="I507" s="215" t="s">
        <v>1556</v>
      </c>
      <c r="J507" s="215" t="s">
        <v>1557</v>
      </c>
      <c r="K507" s="216"/>
      <c r="L507" s="216">
        <v>497616</v>
      </c>
      <c r="M507" s="43">
        <f t="shared" si="3"/>
        <v>497616</v>
      </c>
    </row>
    <row r="508" spans="1:13" ht="41.4" x14ac:dyDescent="0.3">
      <c r="A508" s="216">
        <v>147</v>
      </c>
      <c r="B508" s="215" t="s">
        <v>1554</v>
      </c>
      <c r="C508" s="211" t="s">
        <v>1512</v>
      </c>
      <c r="D508" s="216" t="s">
        <v>1513</v>
      </c>
      <c r="E508" s="216" t="s">
        <v>1796</v>
      </c>
      <c r="F508" s="213" t="s">
        <v>1797</v>
      </c>
      <c r="G508" s="215" t="s">
        <v>1555</v>
      </c>
      <c r="H508" s="215" t="s">
        <v>1204</v>
      </c>
      <c r="I508" s="215" t="s">
        <v>1556</v>
      </c>
      <c r="J508" s="215" t="s">
        <v>1557</v>
      </c>
      <c r="K508" s="216"/>
      <c r="L508" s="216">
        <v>686912</v>
      </c>
      <c r="M508" s="43">
        <f t="shared" si="3"/>
        <v>686912</v>
      </c>
    </row>
    <row r="509" spans="1:13" ht="41.4" x14ac:dyDescent="0.3">
      <c r="A509" s="216">
        <v>148</v>
      </c>
      <c r="B509" s="215" t="s">
        <v>1554</v>
      </c>
      <c r="C509" s="211" t="s">
        <v>1512</v>
      </c>
      <c r="D509" s="216" t="s">
        <v>1513</v>
      </c>
      <c r="E509" s="216" t="s">
        <v>1798</v>
      </c>
      <c r="F509" s="213" t="s">
        <v>1799</v>
      </c>
      <c r="G509" s="215" t="s">
        <v>1555</v>
      </c>
      <c r="H509" s="215" t="s">
        <v>1204</v>
      </c>
      <c r="I509" s="215" t="s">
        <v>1556</v>
      </c>
      <c r="J509" s="215" t="s">
        <v>1557</v>
      </c>
      <c r="K509" s="216"/>
      <c r="L509" s="216">
        <v>856641</v>
      </c>
      <c r="M509" s="43">
        <f t="shared" si="3"/>
        <v>856641</v>
      </c>
    </row>
    <row r="510" spans="1:13" ht="41.4" x14ac:dyDescent="0.3">
      <c r="A510" s="216">
        <v>149</v>
      </c>
      <c r="B510" s="215" t="s">
        <v>1554</v>
      </c>
      <c r="C510" s="211" t="s">
        <v>1512</v>
      </c>
      <c r="D510" s="216" t="s">
        <v>1513</v>
      </c>
      <c r="E510" s="216" t="s">
        <v>1800</v>
      </c>
      <c r="F510" s="213" t="s">
        <v>1801</v>
      </c>
      <c r="G510" s="215" t="s">
        <v>1555</v>
      </c>
      <c r="H510" s="215" t="s">
        <v>1204</v>
      </c>
      <c r="I510" s="215" t="s">
        <v>1556</v>
      </c>
      <c r="J510" s="215" t="s">
        <v>1557</v>
      </c>
      <c r="K510" s="216"/>
      <c r="L510" s="216">
        <v>1061635</v>
      </c>
      <c r="M510" s="43">
        <f t="shared" si="3"/>
        <v>1061635</v>
      </c>
    </row>
    <row r="511" spans="1:13" ht="41.4" x14ac:dyDescent="0.3">
      <c r="A511" s="216">
        <v>150</v>
      </c>
      <c r="B511" s="215" t="s">
        <v>1554</v>
      </c>
      <c r="C511" s="211" t="s">
        <v>1512</v>
      </c>
      <c r="D511" s="216" t="s">
        <v>1513</v>
      </c>
      <c r="E511" s="216" t="s">
        <v>1802</v>
      </c>
      <c r="F511" s="213" t="s">
        <v>1803</v>
      </c>
      <c r="G511" s="215" t="s">
        <v>1555</v>
      </c>
      <c r="H511" s="215" t="s">
        <v>1204</v>
      </c>
      <c r="I511" s="215" t="s">
        <v>1556</v>
      </c>
      <c r="J511" s="215" t="s">
        <v>1557</v>
      </c>
      <c r="K511" s="216"/>
      <c r="L511" s="216">
        <v>104248</v>
      </c>
      <c r="M511" s="43">
        <f t="shared" si="3"/>
        <v>104248</v>
      </c>
    </row>
    <row r="512" spans="1:13" ht="41.4" x14ac:dyDescent="0.3">
      <c r="A512" s="216">
        <v>151</v>
      </c>
      <c r="B512" s="215" t="s">
        <v>1554</v>
      </c>
      <c r="C512" s="211" t="s">
        <v>1512</v>
      </c>
      <c r="D512" s="216" t="s">
        <v>1513</v>
      </c>
      <c r="E512" s="216" t="s">
        <v>1804</v>
      </c>
      <c r="F512" s="213" t="s">
        <v>1805</v>
      </c>
      <c r="G512" s="215" t="s">
        <v>1555</v>
      </c>
      <c r="H512" s="215" t="s">
        <v>1204</v>
      </c>
      <c r="I512" s="215" t="s">
        <v>1556</v>
      </c>
      <c r="J512" s="215" t="s">
        <v>1557</v>
      </c>
      <c r="K512" s="216"/>
      <c r="L512" s="216">
        <v>160133</v>
      </c>
      <c r="M512" s="43">
        <f t="shared" si="3"/>
        <v>160133</v>
      </c>
    </row>
    <row r="513" spans="1:13" ht="41.4" x14ac:dyDescent="0.3">
      <c r="A513" s="216">
        <v>152</v>
      </c>
      <c r="B513" s="215" t="s">
        <v>1554</v>
      </c>
      <c r="C513" s="211" t="s">
        <v>1512</v>
      </c>
      <c r="D513" s="216" t="s">
        <v>1513</v>
      </c>
      <c r="E513" s="216" t="s">
        <v>1806</v>
      </c>
      <c r="F513" s="213" t="s">
        <v>1807</v>
      </c>
      <c r="G513" s="215" t="s">
        <v>1555</v>
      </c>
      <c r="H513" s="215" t="s">
        <v>1204</v>
      </c>
      <c r="I513" s="215" t="s">
        <v>1556</v>
      </c>
      <c r="J513" s="215" t="s">
        <v>1557</v>
      </c>
      <c r="K513" s="216"/>
      <c r="L513" s="216">
        <v>242031</v>
      </c>
      <c r="M513" s="43">
        <f t="shared" si="3"/>
        <v>242031</v>
      </c>
    </row>
    <row r="514" spans="1:13" ht="41.4" x14ac:dyDescent="0.3">
      <c r="A514" s="216">
        <v>153</v>
      </c>
      <c r="B514" s="215" t="s">
        <v>1554</v>
      </c>
      <c r="C514" s="211" t="s">
        <v>1512</v>
      </c>
      <c r="D514" s="216" t="s">
        <v>1513</v>
      </c>
      <c r="E514" s="216" t="s">
        <v>1808</v>
      </c>
      <c r="F514" s="213" t="s">
        <v>1809</v>
      </c>
      <c r="G514" s="215" t="s">
        <v>1555</v>
      </c>
      <c r="H514" s="215" t="s">
        <v>1204</v>
      </c>
      <c r="I514" s="215" t="s">
        <v>1556</v>
      </c>
      <c r="J514" s="215" t="s">
        <v>1557</v>
      </c>
      <c r="K514" s="216"/>
      <c r="L514" s="216">
        <v>367400</v>
      </c>
      <c r="M514" s="43">
        <f t="shared" si="3"/>
        <v>367400</v>
      </c>
    </row>
    <row r="515" spans="1:13" ht="41.4" x14ac:dyDescent="0.3">
      <c r="A515" s="216">
        <v>154</v>
      </c>
      <c r="B515" s="215" t="s">
        <v>1554</v>
      </c>
      <c r="C515" s="211" t="s">
        <v>1512</v>
      </c>
      <c r="D515" s="216" t="s">
        <v>1513</v>
      </c>
      <c r="E515" s="216" t="s">
        <v>1810</v>
      </c>
      <c r="F515" s="213" t="s">
        <v>1811</v>
      </c>
      <c r="G515" s="215" t="s">
        <v>1555</v>
      </c>
      <c r="H515" s="215" t="s">
        <v>1204</v>
      </c>
      <c r="I515" s="215" t="s">
        <v>1556</v>
      </c>
      <c r="J515" s="215" t="s">
        <v>1557</v>
      </c>
      <c r="K515" s="216"/>
      <c r="L515" s="216">
        <v>501222</v>
      </c>
      <c r="M515" s="43">
        <f t="shared" si="3"/>
        <v>501222</v>
      </c>
    </row>
    <row r="516" spans="1:13" ht="41.4" x14ac:dyDescent="0.3">
      <c r="A516" s="216">
        <v>155</v>
      </c>
      <c r="B516" s="215" t="s">
        <v>1554</v>
      </c>
      <c r="C516" s="211" t="s">
        <v>1512</v>
      </c>
      <c r="D516" s="216" t="s">
        <v>1513</v>
      </c>
      <c r="E516" s="216" t="s">
        <v>1812</v>
      </c>
      <c r="F516" s="213" t="s">
        <v>1813</v>
      </c>
      <c r="G516" s="215" t="s">
        <v>1555</v>
      </c>
      <c r="H516" s="215" t="s">
        <v>1204</v>
      </c>
      <c r="I516" s="215" t="s">
        <v>1556</v>
      </c>
      <c r="J516" s="215" t="s">
        <v>1557</v>
      </c>
      <c r="K516" s="216"/>
      <c r="L516" s="216">
        <v>679822</v>
      </c>
      <c r="M516" s="43">
        <f t="shared" si="3"/>
        <v>679822</v>
      </c>
    </row>
    <row r="517" spans="1:13" ht="41.4" x14ac:dyDescent="0.3">
      <c r="A517" s="216">
        <v>156</v>
      </c>
      <c r="B517" s="215" t="s">
        <v>1554</v>
      </c>
      <c r="C517" s="211" t="s">
        <v>1512</v>
      </c>
      <c r="D517" s="216" t="s">
        <v>1513</v>
      </c>
      <c r="E517" s="216" t="s">
        <v>1814</v>
      </c>
      <c r="F517" s="213" t="s">
        <v>1815</v>
      </c>
      <c r="G517" s="215" t="s">
        <v>1555</v>
      </c>
      <c r="H517" s="215" t="s">
        <v>1204</v>
      </c>
      <c r="I517" s="215" t="s">
        <v>1556</v>
      </c>
      <c r="J517" s="215" t="s">
        <v>1557</v>
      </c>
      <c r="K517" s="216"/>
      <c r="L517" s="216">
        <v>976359</v>
      </c>
      <c r="M517" s="43">
        <f t="shared" si="3"/>
        <v>976359</v>
      </c>
    </row>
    <row r="518" spans="1:13" ht="41.4" x14ac:dyDescent="0.3">
      <c r="A518" s="216">
        <v>157</v>
      </c>
      <c r="B518" s="215" t="s">
        <v>1554</v>
      </c>
      <c r="C518" s="211" t="s">
        <v>1512</v>
      </c>
      <c r="D518" s="216" t="s">
        <v>1513</v>
      </c>
      <c r="E518" s="216" t="s">
        <v>1816</v>
      </c>
      <c r="F518" s="213" t="s">
        <v>1817</v>
      </c>
      <c r="G518" s="215" t="s">
        <v>1555</v>
      </c>
      <c r="H518" s="215" t="s">
        <v>1204</v>
      </c>
      <c r="I518" s="215" t="s">
        <v>1556</v>
      </c>
      <c r="J518" s="215" t="s">
        <v>1557</v>
      </c>
      <c r="K518" s="216"/>
      <c r="L518" s="216">
        <v>1327471</v>
      </c>
      <c r="M518" s="43">
        <f t="shared" si="3"/>
        <v>1327471</v>
      </c>
    </row>
    <row r="519" spans="1:13" ht="41.4" x14ac:dyDescent="0.3">
      <c r="A519" s="216">
        <v>158</v>
      </c>
      <c r="B519" s="215" t="s">
        <v>1554</v>
      </c>
      <c r="C519" s="211" t="s">
        <v>1512</v>
      </c>
      <c r="D519" s="216" t="s">
        <v>1513</v>
      </c>
      <c r="E519" s="216" t="s">
        <v>1818</v>
      </c>
      <c r="F519" s="213" t="s">
        <v>1819</v>
      </c>
      <c r="G519" s="215" t="s">
        <v>1555</v>
      </c>
      <c r="H519" s="215" t="s">
        <v>1204</v>
      </c>
      <c r="I519" s="215" t="s">
        <v>1556</v>
      </c>
      <c r="J519" s="215" t="s">
        <v>1557</v>
      </c>
      <c r="K519" s="216"/>
      <c r="L519" s="216">
        <v>1663725</v>
      </c>
      <c r="M519" s="43">
        <f t="shared" si="3"/>
        <v>1663725</v>
      </c>
    </row>
    <row r="520" spans="1:13" ht="41.4" x14ac:dyDescent="0.3">
      <c r="A520" s="216">
        <v>159</v>
      </c>
      <c r="B520" s="215" t="s">
        <v>1554</v>
      </c>
      <c r="C520" s="211" t="s">
        <v>1512</v>
      </c>
      <c r="D520" s="216" t="s">
        <v>1513</v>
      </c>
      <c r="E520" s="216" t="s">
        <v>1820</v>
      </c>
      <c r="F520" s="213" t="s">
        <v>1821</v>
      </c>
      <c r="G520" s="215" t="s">
        <v>1555</v>
      </c>
      <c r="H520" s="215" t="s">
        <v>1204</v>
      </c>
      <c r="I520" s="215" t="s">
        <v>1556</v>
      </c>
      <c r="J520" s="215" t="s">
        <v>1557</v>
      </c>
      <c r="K520" s="216"/>
      <c r="L520" s="216">
        <v>2062120</v>
      </c>
      <c r="M520" s="43">
        <f t="shared" si="3"/>
        <v>2062120</v>
      </c>
    </row>
    <row r="521" spans="1:13" ht="41.4" x14ac:dyDescent="0.3">
      <c r="A521" s="216">
        <v>160</v>
      </c>
      <c r="B521" s="215" t="s">
        <v>1554</v>
      </c>
      <c r="C521" s="211" t="s">
        <v>1512</v>
      </c>
      <c r="D521" s="216" t="s">
        <v>1513</v>
      </c>
      <c r="E521" s="216" t="s">
        <v>1822</v>
      </c>
      <c r="F521" s="213" t="s">
        <v>1823</v>
      </c>
      <c r="G521" s="215" t="s">
        <v>1555</v>
      </c>
      <c r="H521" s="215" t="s">
        <v>1204</v>
      </c>
      <c r="I521" s="215" t="s">
        <v>1556</v>
      </c>
      <c r="J521" s="215" t="s">
        <v>1557</v>
      </c>
      <c r="K521" s="216"/>
      <c r="L521" s="216">
        <v>2560611</v>
      </c>
      <c r="M521" s="43">
        <f t="shared" si="3"/>
        <v>2560611</v>
      </c>
    </row>
    <row r="522" spans="1:13" ht="41.4" x14ac:dyDescent="0.3">
      <c r="A522" s="216">
        <v>161</v>
      </c>
      <c r="B522" s="215" t="s">
        <v>1554</v>
      </c>
      <c r="C522" s="211" t="s">
        <v>1512</v>
      </c>
      <c r="D522" s="216" t="s">
        <v>1513</v>
      </c>
      <c r="E522" s="216" t="s">
        <v>1824</v>
      </c>
      <c r="F522" s="213" t="s">
        <v>1825</v>
      </c>
      <c r="G522" s="215" t="s">
        <v>1555</v>
      </c>
      <c r="H522" s="215" t="s">
        <v>1204</v>
      </c>
      <c r="I522" s="215" t="s">
        <v>1556</v>
      </c>
      <c r="J522" s="215" t="s">
        <v>1557</v>
      </c>
      <c r="K522" s="216"/>
      <c r="L522" s="216">
        <v>3355146</v>
      </c>
      <c r="M522" s="43">
        <f t="shared" si="3"/>
        <v>3355146</v>
      </c>
    </row>
    <row r="523" spans="1:13" ht="41.4" x14ac:dyDescent="0.3">
      <c r="A523" s="216">
        <v>162</v>
      </c>
      <c r="B523" s="215" t="s">
        <v>1554</v>
      </c>
      <c r="C523" s="211" t="s">
        <v>1512</v>
      </c>
      <c r="D523" s="216" t="s">
        <v>1513</v>
      </c>
      <c r="E523" s="216" t="s">
        <v>1826</v>
      </c>
      <c r="F523" s="213" t="s">
        <v>1827</v>
      </c>
      <c r="G523" s="215" t="s">
        <v>1555</v>
      </c>
      <c r="H523" s="215" t="s">
        <v>1204</v>
      </c>
      <c r="I523" s="215" t="s">
        <v>1556</v>
      </c>
      <c r="J523" s="215" t="s">
        <v>1557</v>
      </c>
      <c r="K523" s="216"/>
      <c r="L523" s="216">
        <v>434828</v>
      </c>
      <c r="M523" s="43">
        <f t="shared" si="3"/>
        <v>434828</v>
      </c>
    </row>
    <row r="524" spans="1:13" ht="41.4" x14ac:dyDescent="0.3">
      <c r="A524" s="216">
        <v>163</v>
      </c>
      <c r="B524" s="215" t="s">
        <v>1554</v>
      </c>
      <c r="C524" s="211" t="s">
        <v>1512</v>
      </c>
      <c r="D524" s="216" t="s">
        <v>1513</v>
      </c>
      <c r="E524" s="216" t="s">
        <v>1828</v>
      </c>
      <c r="F524" s="213" t="s">
        <v>1829</v>
      </c>
      <c r="G524" s="215" t="s">
        <v>1555</v>
      </c>
      <c r="H524" s="215" t="s">
        <v>1204</v>
      </c>
      <c r="I524" s="215" t="s">
        <v>1556</v>
      </c>
      <c r="J524" s="215" t="s">
        <v>1557</v>
      </c>
      <c r="K524" s="216"/>
      <c r="L524" s="216">
        <v>468018</v>
      </c>
      <c r="M524" s="43">
        <f t="shared" si="3"/>
        <v>468018</v>
      </c>
    </row>
    <row r="525" spans="1:13" ht="41.4" x14ac:dyDescent="0.3">
      <c r="A525" s="216">
        <v>164</v>
      </c>
      <c r="B525" s="215" t="s">
        <v>1554</v>
      </c>
      <c r="C525" s="211" t="s">
        <v>1512</v>
      </c>
      <c r="D525" s="216" t="s">
        <v>1513</v>
      </c>
      <c r="E525" s="216" t="s">
        <v>1830</v>
      </c>
      <c r="F525" s="213" t="s">
        <v>1831</v>
      </c>
      <c r="G525" s="215" t="s">
        <v>1555</v>
      </c>
      <c r="H525" s="215" t="s">
        <v>1204</v>
      </c>
      <c r="I525" s="215" t="s">
        <v>1556</v>
      </c>
      <c r="J525" s="215" t="s">
        <v>1557</v>
      </c>
      <c r="K525" s="216"/>
      <c r="L525" s="216">
        <v>600629</v>
      </c>
      <c r="M525" s="43">
        <f t="shared" si="3"/>
        <v>600629</v>
      </c>
    </row>
    <row r="526" spans="1:13" ht="41.4" x14ac:dyDescent="0.3">
      <c r="A526" s="216">
        <v>165</v>
      </c>
      <c r="B526" s="215" t="s">
        <v>1554</v>
      </c>
      <c r="C526" s="211" t="s">
        <v>1512</v>
      </c>
      <c r="D526" s="216" t="s">
        <v>1513</v>
      </c>
      <c r="E526" s="216" t="s">
        <v>1832</v>
      </c>
      <c r="F526" s="213" t="s">
        <v>1833</v>
      </c>
      <c r="G526" s="215" t="s">
        <v>1555</v>
      </c>
      <c r="H526" s="215" t="s">
        <v>1204</v>
      </c>
      <c r="I526" s="215" t="s">
        <v>1556</v>
      </c>
      <c r="J526" s="215" t="s">
        <v>1557</v>
      </c>
      <c r="K526" s="216"/>
      <c r="L526" s="216">
        <v>635773</v>
      </c>
      <c r="M526" s="43">
        <f t="shared" si="3"/>
        <v>635773</v>
      </c>
    </row>
    <row r="527" spans="1:13" ht="41.4" x14ac:dyDescent="0.3">
      <c r="A527" s="216">
        <v>166</v>
      </c>
      <c r="B527" s="215" t="s">
        <v>1554</v>
      </c>
      <c r="C527" s="211" t="s">
        <v>1512</v>
      </c>
      <c r="D527" s="216" t="s">
        <v>1513</v>
      </c>
      <c r="E527" s="216" t="s">
        <v>1834</v>
      </c>
      <c r="F527" s="213" t="s">
        <v>1835</v>
      </c>
      <c r="G527" s="215" t="s">
        <v>1555</v>
      </c>
      <c r="H527" s="215" t="s">
        <v>1204</v>
      </c>
      <c r="I527" s="215" t="s">
        <v>1556</v>
      </c>
      <c r="J527" s="215" t="s">
        <v>1557</v>
      </c>
      <c r="K527" s="216"/>
      <c r="L527" s="216">
        <v>860333</v>
      </c>
      <c r="M527" s="43">
        <f t="shared" si="3"/>
        <v>860333</v>
      </c>
    </row>
    <row r="528" spans="1:13" ht="41.4" x14ac:dyDescent="0.3">
      <c r="A528" s="216">
        <v>167</v>
      </c>
      <c r="B528" s="215" t="s">
        <v>1554</v>
      </c>
      <c r="C528" s="211" t="s">
        <v>1512</v>
      </c>
      <c r="D528" s="216" t="s">
        <v>1513</v>
      </c>
      <c r="E528" s="216" t="s">
        <v>1836</v>
      </c>
      <c r="F528" s="213" t="s">
        <v>1837</v>
      </c>
      <c r="G528" s="215" t="s">
        <v>1555</v>
      </c>
      <c r="H528" s="215" t="s">
        <v>1204</v>
      </c>
      <c r="I528" s="215" t="s">
        <v>1556</v>
      </c>
      <c r="J528" s="215" t="s">
        <v>1557</v>
      </c>
      <c r="K528" s="216"/>
      <c r="L528" s="216">
        <v>904757</v>
      </c>
      <c r="M528" s="43">
        <f t="shared" si="3"/>
        <v>904757</v>
      </c>
    </row>
    <row r="529" spans="1:13" ht="41.4" x14ac:dyDescent="0.3">
      <c r="A529" s="216">
        <v>168</v>
      </c>
      <c r="B529" s="215" t="s">
        <v>1554</v>
      </c>
      <c r="C529" s="211" t="s">
        <v>1512</v>
      </c>
      <c r="D529" s="216" t="s">
        <v>1513</v>
      </c>
      <c r="E529" s="216" t="s">
        <v>1838</v>
      </c>
      <c r="F529" s="213" t="s">
        <v>1839</v>
      </c>
      <c r="G529" s="215" t="s">
        <v>1555</v>
      </c>
      <c r="H529" s="215" t="s">
        <v>1204</v>
      </c>
      <c r="I529" s="215" t="s">
        <v>1556</v>
      </c>
      <c r="J529" s="215" t="s">
        <v>1557</v>
      </c>
      <c r="K529" s="216"/>
      <c r="L529" s="216">
        <v>1166499</v>
      </c>
      <c r="M529" s="43">
        <f t="shared" si="3"/>
        <v>1166499</v>
      </c>
    </row>
    <row r="530" spans="1:13" ht="41.4" x14ac:dyDescent="0.3">
      <c r="A530" s="216">
        <v>169</v>
      </c>
      <c r="B530" s="215" t="s">
        <v>1554</v>
      </c>
      <c r="C530" s="211" t="s">
        <v>1512</v>
      </c>
      <c r="D530" s="216" t="s">
        <v>1513</v>
      </c>
      <c r="E530" s="216" t="s">
        <v>1840</v>
      </c>
      <c r="F530" s="213" t="s">
        <v>1841</v>
      </c>
      <c r="G530" s="215" t="s">
        <v>1555</v>
      </c>
      <c r="H530" s="215" t="s">
        <v>1204</v>
      </c>
      <c r="I530" s="215" t="s">
        <v>1556</v>
      </c>
      <c r="J530" s="215" t="s">
        <v>1557</v>
      </c>
      <c r="K530" s="216"/>
      <c r="L530" s="216">
        <v>1237195</v>
      </c>
      <c r="M530" s="43">
        <f t="shared" si="3"/>
        <v>1237195</v>
      </c>
    </row>
    <row r="531" spans="1:13" ht="41.4" x14ac:dyDescent="0.3">
      <c r="A531" s="216">
        <v>170</v>
      </c>
      <c r="B531" s="215" t="s">
        <v>1554</v>
      </c>
      <c r="C531" s="211" t="s">
        <v>1512</v>
      </c>
      <c r="D531" s="216" t="s">
        <v>1513</v>
      </c>
      <c r="E531" s="216" t="s">
        <v>1842</v>
      </c>
      <c r="F531" s="213" t="s">
        <v>1843</v>
      </c>
      <c r="G531" s="215" t="s">
        <v>1555</v>
      </c>
      <c r="H531" s="215" t="s">
        <v>1204</v>
      </c>
      <c r="I531" s="215" t="s">
        <v>1556</v>
      </c>
      <c r="J531" s="215" t="s">
        <v>1557</v>
      </c>
      <c r="K531" s="216"/>
      <c r="L531" s="216">
        <v>1490052</v>
      </c>
      <c r="M531" s="43">
        <f t="shared" si="3"/>
        <v>1490052</v>
      </c>
    </row>
    <row r="532" spans="1:13" ht="41.4" x14ac:dyDescent="0.3">
      <c r="A532" s="216">
        <v>171</v>
      </c>
      <c r="B532" s="215" t="s">
        <v>1554</v>
      </c>
      <c r="C532" s="211" t="s">
        <v>1512</v>
      </c>
      <c r="D532" s="216" t="s">
        <v>1513</v>
      </c>
      <c r="E532" s="216" t="s">
        <v>1844</v>
      </c>
      <c r="F532" s="213" t="s">
        <v>1845</v>
      </c>
      <c r="G532" s="215" t="s">
        <v>1555</v>
      </c>
      <c r="H532" s="215" t="s">
        <v>1204</v>
      </c>
      <c r="I532" s="215" t="s">
        <v>1556</v>
      </c>
      <c r="J532" s="215" t="s">
        <v>1557</v>
      </c>
      <c r="K532" s="216"/>
      <c r="L532" s="216">
        <v>1580973</v>
      </c>
      <c r="M532" s="43">
        <f t="shared" si="3"/>
        <v>1580973</v>
      </c>
    </row>
    <row r="533" spans="1:13" ht="41.4" x14ac:dyDescent="0.3">
      <c r="A533" s="216">
        <v>172</v>
      </c>
      <c r="B533" s="215" t="s">
        <v>1554</v>
      </c>
      <c r="C533" s="211" t="s">
        <v>1512</v>
      </c>
      <c r="D533" s="216" t="s">
        <v>1513</v>
      </c>
      <c r="E533" s="216" t="s">
        <v>1846</v>
      </c>
      <c r="F533" s="213" t="s">
        <v>1847</v>
      </c>
      <c r="G533" s="215" t="s">
        <v>1555</v>
      </c>
      <c r="H533" s="215" t="s">
        <v>1204</v>
      </c>
      <c r="I533" s="215" t="s">
        <v>1556</v>
      </c>
      <c r="J533" s="215" t="s">
        <v>1557</v>
      </c>
      <c r="K533" s="216"/>
      <c r="L533" s="216">
        <v>1788767</v>
      </c>
      <c r="M533" s="43">
        <f t="shared" si="3"/>
        <v>1788767</v>
      </c>
    </row>
    <row r="534" spans="1:13" ht="41.4" x14ac:dyDescent="0.3">
      <c r="A534" s="216">
        <v>173</v>
      </c>
      <c r="B534" s="215" t="s">
        <v>1554</v>
      </c>
      <c r="C534" s="211" t="s">
        <v>1512</v>
      </c>
      <c r="D534" s="216" t="s">
        <v>1513</v>
      </c>
      <c r="E534" s="216" t="s">
        <v>1848</v>
      </c>
      <c r="F534" s="213" t="s">
        <v>1849</v>
      </c>
      <c r="G534" s="215" t="s">
        <v>1555</v>
      </c>
      <c r="H534" s="215" t="s">
        <v>1204</v>
      </c>
      <c r="I534" s="215" t="s">
        <v>1556</v>
      </c>
      <c r="J534" s="215" t="s">
        <v>1557</v>
      </c>
      <c r="K534" s="216"/>
      <c r="L534" s="216">
        <v>1879982</v>
      </c>
      <c r="M534" s="43">
        <f t="shared" si="3"/>
        <v>1879982</v>
      </c>
    </row>
    <row r="535" spans="1:13" ht="41.4" x14ac:dyDescent="0.3">
      <c r="A535" s="216">
        <v>174</v>
      </c>
      <c r="B535" s="215" t="s">
        <v>1554</v>
      </c>
      <c r="C535" s="211" t="s">
        <v>1512</v>
      </c>
      <c r="D535" s="216" t="s">
        <v>1513</v>
      </c>
      <c r="E535" s="216" t="s">
        <v>1850</v>
      </c>
      <c r="F535" s="213" t="s">
        <v>1851</v>
      </c>
      <c r="G535" s="215" t="s">
        <v>1555</v>
      </c>
      <c r="H535" s="215" t="s">
        <v>1204</v>
      </c>
      <c r="I535" s="215" t="s">
        <v>1556</v>
      </c>
      <c r="J535" s="215" t="s">
        <v>1557</v>
      </c>
      <c r="K535" s="216"/>
      <c r="L535" s="216">
        <v>1963038</v>
      </c>
      <c r="M535" s="43">
        <f t="shared" si="3"/>
        <v>1963038</v>
      </c>
    </row>
    <row r="536" spans="1:13" ht="41.4" x14ac:dyDescent="0.3">
      <c r="A536" s="216">
        <v>175</v>
      </c>
      <c r="B536" s="215" t="s">
        <v>1554</v>
      </c>
      <c r="C536" s="211" t="s">
        <v>1512</v>
      </c>
      <c r="D536" s="216" t="s">
        <v>1513</v>
      </c>
      <c r="E536" s="216" t="s">
        <v>1852</v>
      </c>
      <c r="F536" s="213" t="s">
        <v>1853</v>
      </c>
      <c r="G536" s="215" t="s">
        <v>1555</v>
      </c>
      <c r="H536" s="215" t="s">
        <v>1204</v>
      </c>
      <c r="I536" s="215" t="s">
        <v>1556</v>
      </c>
      <c r="J536" s="215" t="s">
        <v>1557</v>
      </c>
      <c r="K536" s="216"/>
      <c r="L536" s="216">
        <v>2252055</v>
      </c>
      <c r="M536" s="43">
        <f t="shared" si="3"/>
        <v>2252055</v>
      </c>
    </row>
    <row r="537" spans="1:13" ht="41.4" x14ac:dyDescent="0.3">
      <c r="A537" s="216">
        <v>176</v>
      </c>
      <c r="B537" s="215" t="s">
        <v>1554</v>
      </c>
      <c r="C537" s="211" t="s">
        <v>1512</v>
      </c>
      <c r="D537" s="216" t="s">
        <v>1513</v>
      </c>
      <c r="E537" s="216" t="s">
        <v>1854</v>
      </c>
      <c r="F537" s="213" t="s">
        <v>1855</v>
      </c>
      <c r="G537" s="215" t="s">
        <v>1555</v>
      </c>
      <c r="H537" s="215" t="s">
        <v>1204</v>
      </c>
      <c r="I537" s="215" t="s">
        <v>1556</v>
      </c>
      <c r="J537" s="215" t="s">
        <v>1557</v>
      </c>
      <c r="K537" s="216"/>
      <c r="L537" s="216">
        <v>2338532</v>
      </c>
      <c r="M537" s="43">
        <f t="shared" si="3"/>
        <v>2338532</v>
      </c>
    </row>
    <row r="538" spans="1:13" ht="41.4" x14ac:dyDescent="0.3">
      <c r="A538" s="216">
        <v>177</v>
      </c>
      <c r="B538" s="215" t="s">
        <v>1554</v>
      </c>
      <c r="C538" s="211" t="s">
        <v>1512</v>
      </c>
      <c r="D538" s="216" t="s">
        <v>1513</v>
      </c>
      <c r="E538" s="216" t="s">
        <v>1856</v>
      </c>
      <c r="F538" s="213" t="s">
        <v>1857</v>
      </c>
      <c r="G538" s="215" t="s">
        <v>1555</v>
      </c>
      <c r="H538" s="215" t="s">
        <v>1204</v>
      </c>
      <c r="I538" s="215" t="s">
        <v>1556</v>
      </c>
      <c r="J538" s="215" t="s">
        <v>1557</v>
      </c>
      <c r="K538" s="216"/>
      <c r="L538" s="216">
        <v>2437279</v>
      </c>
      <c r="M538" s="43">
        <f t="shared" si="3"/>
        <v>2437279</v>
      </c>
    </row>
    <row r="539" spans="1:13" ht="41.4" x14ac:dyDescent="0.3">
      <c r="A539" s="216">
        <v>178</v>
      </c>
      <c r="B539" s="215" t="s">
        <v>1554</v>
      </c>
      <c r="C539" s="211" t="s">
        <v>1512</v>
      </c>
      <c r="D539" s="216" t="s">
        <v>1513</v>
      </c>
      <c r="E539" s="216" t="s">
        <v>1858</v>
      </c>
      <c r="F539" s="213" t="s">
        <v>1859</v>
      </c>
      <c r="G539" s="215" t="s">
        <v>1555</v>
      </c>
      <c r="H539" s="215" t="s">
        <v>1204</v>
      </c>
      <c r="I539" s="215" t="s">
        <v>1556</v>
      </c>
      <c r="J539" s="215" t="s">
        <v>1557</v>
      </c>
      <c r="K539" s="216"/>
      <c r="L539" s="216">
        <v>2932570</v>
      </c>
      <c r="M539" s="43">
        <f t="shared" si="3"/>
        <v>2932570</v>
      </c>
    </row>
    <row r="540" spans="1:13" ht="41.4" x14ac:dyDescent="0.3">
      <c r="A540" s="216">
        <v>179</v>
      </c>
      <c r="B540" s="215" t="s">
        <v>1554</v>
      </c>
      <c r="C540" s="211" t="s">
        <v>1512</v>
      </c>
      <c r="D540" s="216" t="s">
        <v>1513</v>
      </c>
      <c r="E540" s="216" t="s">
        <v>1860</v>
      </c>
      <c r="F540" s="213" t="s">
        <v>1861</v>
      </c>
      <c r="G540" s="215" t="s">
        <v>1555</v>
      </c>
      <c r="H540" s="215" t="s">
        <v>1204</v>
      </c>
      <c r="I540" s="215" t="s">
        <v>1556</v>
      </c>
      <c r="J540" s="215" t="s">
        <v>1557</v>
      </c>
      <c r="K540" s="216"/>
      <c r="L540" s="216">
        <v>3032558</v>
      </c>
      <c r="M540" s="43">
        <f t="shared" si="3"/>
        <v>3032558</v>
      </c>
    </row>
    <row r="541" spans="1:13" ht="41.4" x14ac:dyDescent="0.3">
      <c r="A541" s="216">
        <v>180</v>
      </c>
      <c r="B541" s="215" t="s">
        <v>1554</v>
      </c>
      <c r="C541" s="211" t="s">
        <v>1512</v>
      </c>
      <c r="D541" s="216" t="s">
        <v>1513</v>
      </c>
      <c r="E541" s="216" t="s">
        <v>1862</v>
      </c>
      <c r="F541" s="213" t="s">
        <v>1863</v>
      </c>
      <c r="G541" s="215" t="s">
        <v>1555</v>
      </c>
      <c r="H541" s="215" t="s">
        <v>1204</v>
      </c>
      <c r="I541" s="215" t="s">
        <v>1556</v>
      </c>
      <c r="J541" s="215" t="s">
        <v>1557</v>
      </c>
      <c r="K541" s="216"/>
      <c r="L541" s="216">
        <v>3155975</v>
      </c>
      <c r="M541" s="43">
        <f t="shared" si="3"/>
        <v>3155975</v>
      </c>
    </row>
    <row r="542" spans="1:13" ht="41.4" x14ac:dyDescent="0.3">
      <c r="A542" s="216">
        <v>181</v>
      </c>
      <c r="B542" s="215" t="s">
        <v>1554</v>
      </c>
      <c r="C542" s="211" t="s">
        <v>1512</v>
      </c>
      <c r="D542" s="216" t="s">
        <v>1513</v>
      </c>
      <c r="E542" s="216" t="s">
        <v>1864</v>
      </c>
      <c r="F542" s="213" t="s">
        <v>1865</v>
      </c>
      <c r="G542" s="215" t="s">
        <v>1555</v>
      </c>
      <c r="H542" s="215" t="s">
        <v>1204</v>
      </c>
      <c r="I542" s="215" t="s">
        <v>1556</v>
      </c>
      <c r="J542" s="215" t="s">
        <v>1557</v>
      </c>
      <c r="K542" s="216"/>
      <c r="L542" s="216">
        <v>3653335</v>
      </c>
      <c r="M542" s="43">
        <f t="shared" si="3"/>
        <v>3653335</v>
      </c>
    </row>
    <row r="543" spans="1:13" ht="41.4" x14ac:dyDescent="0.3">
      <c r="A543" s="216">
        <v>182</v>
      </c>
      <c r="B543" s="215" t="s">
        <v>1554</v>
      </c>
      <c r="C543" s="211" t="s">
        <v>1512</v>
      </c>
      <c r="D543" s="216" t="s">
        <v>1513</v>
      </c>
      <c r="E543" s="216" t="s">
        <v>1866</v>
      </c>
      <c r="F543" s="213" t="s">
        <v>1867</v>
      </c>
      <c r="G543" s="215" t="s">
        <v>1555</v>
      </c>
      <c r="H543" s="215" t="s">
        <v>1204</v>
      </c>
      <c r="I543" s="215" t="s">
        <v>1556</v>
      </c>
      <c r="J543" s="215" t="s">
        <v>1557</v>
      </c>
      <c r="K543" s="216"/>
      <c r="L543" s="216">
        <v>3782218</v>
      </c>
      <c r="M543" s="43">
        <f t="shared" si="3"/>
        <v>3782218</v>
      </c>
    </row>
    <row r="544" spans="1:13" ht="41.4" x14ac:dyDescent="0.3">
      <c r="A544" s="216">
        <v>183</v>
      </c>
      <c r="B544" s="215" t="s">
        <v>1554</v>
      </c>
      <c r="C544" s="211" t="s">
        <v>1512</v>
      </c>
      <c r="D544" s="216" t="s">
        <v>1513</v>
      </c>
      <c r="E544" s="216" t="s">
        <v>1868</v>
      </c>
      <c r="F544" s="213" t="s">
        <v>1869</v>
      </c>
      <c r="G544" s="215" t="s">
        <v>1555</v>
      </c>
      <c r="H544" s="215" t="s">
        <v>1204</v>
      </c>
      <c r="I544" s="215" t="s">
        <v>1556</v>
      </c>
      <c r="J544" s="215" t="s">
        <v>1557</v>
      </c>
      <c r="K544" s="216"/>
      <c r="L544" s="216">
        <v>3980859</v>
      </c>
      <c r="M544" s="43">
        <f t="shared" si="3"/>
        <v>3980859</v>
      </c>
    </row>
    <row r="545" spans="1:13" ht="41.4" x14ac:dyDescent="0.3">
      <c r="A545" s="216">
        <v>184</v>
      </c>
      <c r="B545" s="215" t="s">
        <v>1554</v>
      </c>
      <c r="C545" s="211" t="s">
        <v>1512</v>
      </c>
      <c r="D545" s="216" t="s">
        <v>1870</v>
      </c>
      <c r="E545" s="216" t="s">
        <v>1871</v>
      </c>
      <c r="F545" s="213" t="s">
        <v>1872</v>
      </c>
      <c r="G545" s="215" t="s">
        <v>1555</v>
      </c>
      <c r="H545" s="215" t="s">
        <v>1204</v>
      </c>
      <c r="I545" s="215" t="s">
        <v>1556</v>
      </c>
      <c r="J545" s="215" t="s">
        <v>1557</v>
      </c>
      <c r="K545" s="216"/>
      <c r="L545" s="216">
        <v>379819</v>
      </c>
      <c r="M545" s="43">
        <f t="shared" si="3"/>
        <v>379819</v>
      </c>
    </row>
    <row r="546" spans="1:13" ht="41.4" x14ac:dyDescent="0.3">
      <c r="A546" s="216">
        <v>185</v>
      </c>
      <c r="B546" s="215" t="s">
        <v>1554</v>
      </c>
      <c r="C546" s="211" t="s">
        <v>1512</v>
      </c>
      <c r="D546" s="216" t="s">
        <v>1870</v>
      </c>
      <c r="E546" s="216" t="s">
        <v>1871</v>
      </c>
      <c r="F546" s="213" t="s">
        <v>1873</v>
      </c>
      <c r="G546" s="215" t="s">
        <v>1555</v>
      </c>
      <c r="H546" s="215" t="s">
        <v>1204</v>
      </c>
      <c r="I546" s="215" t="s">
        <v>1556</v>
      </c>
      <c r="J546" s="215" t="s">
        <v>1557</v>
      </c>
      <c r="K546" s="216"/>
      <c r="L546" s="216">
        <v>375409</v>
      </c>
      <c r="M546" s="43">
        <f t="shared" si="3"/>
        <v>375409</v>
      </c>
    </row>
    <row r="547" spans="1:13" ht="41.4" x14ac:dyDescent="0.3">
      <c r="A547" s="216">
        <v>186</v>
      </c>
      <c r="B547" s="215" t="s">
        <v>1554</v>
      </c>
      <c r="C547" s="211" t="s">
        <v>1512</v>
      </c>
      <c r="D547" s="216" t="s">
        <v>1870</v>
      </c>
      <c r="E547" s="216" t="s">
        <v>1871</v>
      </c>
      <c r="F547" s="213" t="s">
        <v>1874</v>
      </c>
      <c r="G547" s="215" t="s">
        <v>1555</v>
      </c>
      <c r="H547" s="215" t="s">
        <v>1204</v>
      </c>
      <c r="I547" s="215" t="s">
        <v>1556</v>
      </c>
      <c r="J547" s="215" t="s">
        <v>1557</v>
      </c>
      <c r="K547" s="216"/>
      <c r="L547" s="216">
        <v>375333</v>
      </c>
      <c r="M547" s="43">
        <f t="shared" si="3"/>
        <v>375333</v>
      </c>
    </row>
    <row r="548" spans="1:13" ht="41.4" x14ac:dyDescent="0.3">
      <c r="A548" s="216">
        <v>187</v>
      </c>
      <c r="B548" s="215" t="s">
        <v>1554</v>
      </c>
      <c r="C548" s="211" t="s">
        <v>1512</v>
      </c>
      <c r="D548" s="216" t="s">
        <v>1870</v>
      </c>
      <c r="E548" s="216" t="s">
        <v>1871</v>
      </c>
      <c r="F548" s="213" t="s">
        <v>1875</v>
      </c>
      <c r="G548" s="215" t="s">
        <v>1555</v>
      </c>
      <c r="H548" s="215" t="s">
        <v>1204</v>
      </c>
      <c r="I548" s="215" t="s">
        <v>1556</v>
      </c>
      <c r="J548" s="215" t="s">
        <v>1557</v>
      </c>
      <c r="K548" s="216"/>
      <c r="L548" s="216">
        <v>375042</v>
      </c>
      <c r="M548" s="43">
        <f t="shared" si="3"/>
        <v>375042</v>
      </c>
    </row>
    <row r="549" spans="1:13" ht="41.4" x14ac:dyDescent="0.3">
      <c r="A549" s="216">
        <v>188</v>
      </c>
      <c r="B549" s="215" t="s">
        <v>1554</v>
      </c>
      <c r="C549" s="211" t="s">
        <v>1512</v>
      </c>
      <c r="D549" s="216" t="s">
        <v>1870</v>
      </c>
      <c r="E549" s="216" t="s">
        <v>1871</v>
      </c>
      <c r="F549" s="213" t="s">
        <v>1876</v>
      </c>
      <c r="G549" s="215" t="s">
        <v>1555</v>
      </c>
      <c r="H549" s="215" t="s">
        <v>1204</v>
      </c>
      <c r="I549" s="215" t="s">
        <v>1556</v>
      </c>
      <c r="J549" s="215" t="s">
        <v>1557</v>
      </c>
      <c r="K549" s="216"/>
      <c r="L549" s="216">
        <v>375921</v>
      </c>
      <c r="M549" s="43">
        <f t="shared" si="3"/>
        <v>375921</v>
      </c>
    </row>
    <row r="550" spans="1:13" ht="41.4" x14ac:dyDescent="0.3">
      <c r="A550" s="216">
        <v>189</v>
      </c>
      <c r="B550" s="215" t="s">
        <v>1554</v>
      </c>
      <c r="C550" s="211" t="s">
        <v>1512</v>
      </c>
      <c r="D550" s="216" t="s">
        <v>1870</v>
      </c>
      <c r="E550" s="216" t="s">
        <v>1871</v>
      </c>
      <c r="F550" s="213" t="s">
        <v>1877</v>
      </c>
      <c r="G550" s="215" t="s">
        <v>1555</v>
      </c>
      <c r="H550" s="215" t="s">
        <v>1204</v>
      </c>
      <c r="I550" s="215" t="s">
        <v>1556</v>
      </c>
      <c r="J550" s="215" t="s">
        <v>1557</v>
      </c>
      <c r="K550" s="216"/>
      <c r="L550" s="216">
        <v>375377</v>
      </c>
      <c r="M550" s="43">
        <f t="shared" si="3"/>
        <v>375377</v>
      </c>
    </row>
    <row r="551" spans="1:13" ht="41.4" x14ac:dyDescent="0.3">
      <c r="A551" s="216">
        <v>190</v>
      </c>
      <c r="B551" s="215" t="s">
        <v>1554</v>
      </c>
      <c r="C551" s="211" t="s">
        <v>1512</v>
      </c>
      <c r="D551" s="216" t="s">
        <v>1870</v>
      </c>
      <c r="E551" s="216" t="s">
        <v>1871</v>
      </c>
      <c r="F551" s="213" t="s">
        <v>1878</v>
      </c>
      <c r="G551" s="215" t="s">
        <v>1555</v>
      </c>
      <c r="H551" s="215" t="s">
        <v>1204</v>
      </c>
      <c r="I551" s="215" t="s">
        <v>1556</v>
      </c>
      <c r="J551" s="215" t="s">
        <v>1557</v>
      </c>
      <c r="K551" s="216"/>
      <c r="L551" s="216">
        <v>375292</v>
      </c>
      <c r="M551" s="43">
        <f t="shared" si="3"/>
        <v>375292</v>
      </c>
    </row>
    <row r="552" spans="1:13" ht="41.4" x14ac:dyDescent="0.3">
      <c r="A552" s="216">
        <v>191</v>
      </c>
      <c r="B552" s="215" t="s">
        <v>1554</v>
      </c>
      <c r="C552" s="211" t="s">
        <v>1512</v>
      </c>
      <c r="D552" s="216" t="s">
        <v>1870</v>
      </c>
      <c r="E552" s="216" t="s">
        <v>1871</v>
      </c>
      <c r="F552" s="213" t="s">
        <v>1879</v>
      </c>
      <c r="G552" s="215" t="s">
        <v>1555</v>
      </c>
      <c r="H552" s="215" t="s">
        <v>1204</v>
      </c>
      <c r="I552" s="215" t="s">
        <v>1556</v>
      </c>
      <c r="J552" s="215" t="s">
        <v>1557</v>
      </c>
      <c r="K552" s="216"/>
      <c r="L552" s="216">
        <v>375249</v>
      </c>
      <c r="M552" s="43">
        <f t="shared" si="3"/>
        <v>375249</v>
      </c>
    </row>
    <row r="553" spans="1:13" ht="41.4" x14ac:dyDescent="0.3">
      <c r="A553" s="216">
        <v>192</v>
      </c>
      <c r="B553" s="215" t="s">
        <v>1554</v>
      </c>
      <c r="C553" s="211" t="s">
        <v>1512</v>
      </c>
      <c r="D553" s="216" t="s">
        <v>1870</v>
      </c>
      <c r="E553" s="216" t="s">
        <v>1880</v>
      </c>
      <c r="F553" s="213" t="s">
        <v>1881</v>
      </c>
      <c r="G553" s="215" t="s">
        <v>1555</v>
      </c>
      <c r="H553" s="215" t="s">
        <v>1204</v>
      </c>
      <c r="I553" s="215" t="s">
        <v>1556</v>
      </c>
      <c r="J553" s="215" t="s">
        <v>1557</v>
      </c>
      <c r="K553" s="216"/>
      <c r="L553" s="216">
        <v>94448</v>
      </c>
      <c r="M553" s="43">
        <f t="shared" si="3"/>
        <v>94448</v>
      </c>
    </row>
    <row r="554" spans="1:13" ht="41.4" x14ac:dyDescent="0.3">
      <c r="A554" s="216">
        <v>193</v>
      </c>
      <c r="B554" s="215" t="s">
        <v>1554</v>
      </c>
      <c r="C554" s="211" t="s">
        <v>1512</v>
      </c>
      <c r="D554" s="216" t="s">
        <v>1870</v>
      </c>
      <c r="E554" s="216" t="s">
        <v>1880</v>
      </c>
      <c r="F554" s="213" t="s">
        <v>1882</v>
      </c>
      <c r="G554" s="215" t="s">
        <v>1555</v>
      </c>
      <c r="H554" s="215" t="s">
        <v>1204</v>
      </c>
      <c r="I554" s="215" t="s">
        <v>1556</v>
      </c>
      <c r="J554" s="215" t="s">
        <v>1557</v>
      </c>
      <c r="K554" s="216"/>
      <c r="L554" s="216">
        <v>94090</v>
      </c>
      <c r="M554" s="43">
        <f t="shared" si="3"/>
        <v>94090</v>
      </c>
    </row>
    <row r="555" spans="1:13" ht="41.4" x14ac:dyDescent="0.3">
      <c r="A555" s="216">
        <v>194</v>
      </c>
      <c r="B555" s="215" t="s">
        <v>1554</v>
      </c>
      <c r="C555" s="211" t="s">
        <v>1512</v>
      </c>
      <c r="D555" s="216" t="s">
        <v>1870</v>
      </c>
      <c r="E555" s="216" t="s">
        <v>1880</v>
      </c>
      <c r="F555" s="213" t="s">
        <v>1883</v>
      </c>
      <c r="G555" s="215" t="s">
        <v>1555</v>
      </c>
      <c r="H555" s="215" t="s">
        <v>1204</v>
      </c>
      <c r="I555" s="215" t="s">
        <v>1556</v>
      </c>
      <c r="J555" s="215" t="s">
        <v>1557</v>
      </c>
      <c r="K555" s="216"/>
      <c r="L555" s="216">
        <v>93995</v>
      </c>
      <c r="M555" s="43">
        <f t="shared" ref="M555:M584" si="4">L555</f>
        <v>93995</v>
      </c>
    </row>
    <row r="556" spans="1:13" ht="41.4" x14ac:dyDescent="0.3">
      <c r="A556" s="216">
        <v>195</v>
      </c>
      <c r="B556" s="215" t="s">
        <v>1554</v>
      </c>
      <c r="C556" s="211" t="s">
        <v>1512</v>
      </c>
      <c r="D556" s="216" t="s">
        <v>1870</v>
      </c>
      <c r="E556" s="216" t="s">
        <v>1880</v>
      </c>
      <c r="F556" s="213" t="s">
        <v>1884</v>
      </c>
      <c r="G556" s="215" t="s">
        <v>1555</v>
      </c>
      <c r="H556" s="215" t="s">
        <v>1204</v>
      </c>
      <c r="I556" s="215" t="s">
        <v>1556</v>
      </c>
      <c r="J556" s="215" t="s">
        <v>1557</v>
      </c>
      <c r="K556" s="216"/>
      <c r="L556" s="216">
        <v>97348</v>
      </c>
      <c r="M556" s="43">
        <f t="shared" si="4"/>
        <v>97348</v>
      </c>
    </row>
    <row r="557" spans="1:13" ht="41.4" x14ac:dyDescent="0.3">
      <c r="A557" s="216">
        <v>196</v>
      </c>
      <c r="B557" s="215" t="s">
        <v>1554</v>
      </c>
      <c r="C557" s="211" t="s">
        <v>1512</v>
      </c>
      <c r="D557" s="216" t="s">
        <v>1870</v>
      </c>
      <c r="E557" s="216" t="s">
        <v>1880</v>
      </c>
      <c r="F557" s="213" t="s">
        <v>1885</v>
      </c>
      <c r="G557" s="215" t="s">
        <v>1555</v>
      </c>
      <c r="H557" s="215" t="s">
        <v>1204</v>
      </c>
      <c r="I557" s="215" t="s">
        <v>1556</v>
      </c>
      <c r="J557" s="215" t="s">
        <v>1557</v>
      </c>
      <c r="K557" s="216"/>
      <c r="L557" s="216">
        <v>100788</v>
      </c>
      <c r="M557" s="43">
        <f t="shared" si="4"/>
        <v>100788</v>
      </c>
    </row>
    <row r="558" spans="1:13" ht="41.4" x14ac:dyDescent="0.3">
      <c r="A558" s="216">
        <v>197</v>
      </c>
      <c r="B558" s="215" t="s">
        <v>1554</v>
      </c>
      <c r="C558" s="211" t="s">
        <v>1512</v>
      </c>
      <c r="D558" s="216" t="s">
        <v>1870</v>
      </c>
      <c r="E558" s="216" t="s">
        <v>1880</v>
      </c>
      <c r="F558" s="213" t="s">
        <v>1886</v>
      </c>
      <c r="G558" s="215" t="s">
        <v>1555</v>
      </c>
      <c r="H558" s="215" t="s">
        <v>1204</v>
      </c>
      <c r="I558" s="215" t="s">
        <v>1556</v>
      </c>
      <c r="J558" s="215" t="s">
        <v>1557</v>
      </c>
      <c r="K558" s="216"/>
      <c r="L558" s="216">
        <v>96268</v>
      </c>
      <c r="M558" s="43">
        <f t="shared" si="4"/>
        <v>96268</v>
      </c>
    </row>
    <row r="559" spans="1:13" ht="41.4" x14ac:dyDescent="0.3">
      <c r="A559" s="216">
        <v>198</v>
      </c>
      <c r="B559" s="215" t="s">
        <v>1554</v>
      </c>
      <c r="C559" s="211" t="s">
        <v>1512</v>
      </c>
      <c r="D559" s="216" t="s">
        <v>31</v>
      </c>
      <c r="E559" s="216" t="s">
        <v>1887</v>
      </c>
      <c r="F559" s="213" t="s">
        <v>1888</v>
      </c>
      <c r="G559" s="215" t="s">
        <v>1555</v>
      </c>
      <c r="H559" s="215" t="s">
        <v>1204</v>
      </c>
      <c r="I559" s="215" t="s">
        <v>1556</v>
      </c>
      <c r="J559" s="215" t="s">
        <v>1557</v>
      </c>
      <c r="K559" s="216"/>
      <c r="L559" s="216">
        <v>30609</v>
      </c>
      <c r="M559" s="43">
        <f t="shared" si="4"/>
        <v>30609</v>
      </c>
    </row>
    <row r="560" spans="1:13" ht="41.4" x14ac:dyDescent="0.3">
      <c r="A560" s="216">
        <v>199</v>
      </c>
      <c r="B560" s="215" t="s">
        <v>1554</v>
      </c>
      <c r="C560" s="211" t="s">
        <v>1512</v>
      </c>
      <c r="D560" s="216" t="s">
        <v>31</v>
      </c>
      <c r="E560" s="216" t="s">
        <v>1889</v>
      </c>
      <c r="F560" s="213" t="s">
        <v>1890</v>
      </c>
      <c r="G560" s="215" t="s">
        <v>1555</v>
      </c>
      <c r="H560" s="215" t="s">
        <v>1204</v>
      </c>
      <c r="I560" s="215" t="s">
        <v>1556</v>
      </c>
      <c r="J560" s="215" t="s">
        <v>1557</v>
      </c>
      <c r="K560" s="216"/>
      <c r="L560" s="216">
        <v>40485</v>
      </c>
      <c r="M560" s="43">
        <f t="shared" si="4"/>
        <v>40485</v>
      </c>
    </row>
    <row r="561" spans="1:13" ht="41.4" x14ac:dyDescent="0.3">
      <c r="A561" s="216">
        <v>200</v>
      </c>
      <c r="B561" s="215" t="s">
        <v>1554</v>
      </c>
      <c r="C561" s="211" t="s">
        <v>1512</v>
      </c>
      <c r="D561" s="216" t="s">
        <v>31</v>
      </c>
      <c r="E561" s="216" t="s">
        <v>1891</v>
      </c>
      <c r="F561" s="213" t="s">
        <v>1892</v>
      </c>
      <c r="G561" s="215" t="s">
        <v>1555</v>
      </c>
      <c r="H561" s="215" t="s">
        <v>1204</v>
      </c>
      <c r="I561" s="215" t="s">
        <v>1556</v>
      </c>
      <c r="J561" s="215" t="s">
        <v>1557</v>
      </c>
      <c r="K561" s="216"/>
      <c r="L561" s="216">
        <v>53482</v>
      </c>
      <c r="M561" s="43">
        <f t="shared" si="4"/>
        <v>53482</v>
      </c>
    </row>
    <row r="562" spans="1:13" ht="41.4" x14ac:dyDescent="0.3">
      <c r="A562" s="216">
        <v>201</v>
      </c>
      <c r="B562" s="215" t="s">
        <v>1554</v>
      </c>
      <c r="C562" s="211" t="s">
        <v>1512</v>
      </c>
      <c r="D562" s="216" t="s">
        <v>31</v>
      </c>
      <c r="E562" s="216" t="s">
        <v>1893</v>
      </c>
      <c r="F562" s="213" t="s">
        <v>1894</v>
      </c>
      <c r="G562" s="215" t="s">
        <v>1555</v>
      </c>
      <c r="H562" s="215" t="s">
        <v>1204</v>
      </c>
      <c r="I562" s="215" t="s">
        <v>1556</v>
      </c>
      <c r="J562" s="215" t="s">
        <v>1557</v>
      </c>
      <c r="K562" s="216"/>
      <c r="L562" s="216">
        <v>63352</v>
      </c>
      <c r="M562" s="43">
        <f t="shared" si="4"/>
        <v>63352</v>
      </c>
    </row>
    <row r="563" spans="1:13" ht="41.4" x14ac:dyDescent="0.3">
      <c r="A563" s="216">
        <v>202</v>
      </c>
      <c r="B563" s="215" t="s">
        <v>1554</v>
      </c>
      <c r="C563" s="211" t="s">
        <v>1512</v>
      </c>
      <c r="D563" s="216" t="s">
        <v>31</v>
      </c>
      <c r="E563" s="216" t="s">
        <v>1895</v>
      </c>
      <c r="F563" s="213" t="s">
        <v>1896</v>
      </c>
      <c r="G563" s="215" t="s">
        <v>1555</v>
      </c>
      <c r="H563" s="215" t="s">
        <v>1204</v>
      </c>
      <c r="I563" s="215" t="s">
        <v>1556</v>
      </c>
      <c r="J563" s="215" t="s">
        <v>1557</v>
      </c>
      <c r="K563" s="216"/>
      <c r="L563" s="216">
        <v>64930</v>
      </c>
      <c r="M563" s="43">
        <f t="shared" si="4"/>
        <v>64930</v>
      </c>
    </row>
    <row r="564" spans="1:13" ht="41.4" x14ac:dyDescent="0.3">
      <c r="A564" s="216">
        <v>203</v>
      </c>
      <c r="B564" s="215" t="s">
        <v>1554</v>
      </c>
      <c r="C564" s="211" t="s">
        <v>1512</v>
      </c>
      <c r="D564" s="216" t="s">
        <v>31</v>
      </c>
      <c r="E564" s="216" t="s">
        <v>1897</v>
      </c>
      <c r="F564" s="213" t="s">
        <v>1898</v>
      </c>
      <c r="G564" s="215" t="s">
        <v>1555</v>
      </c>
      <c r="H564" s="215" t="s">
        <v>1204</v>
      </c>
      <c r="I564" s="215" t="s">
        <v>1556</v>
      </c>
      <c r="J564" s="215" t="s">
        <v>1557</v>
      </c>
      <c r="K564" s="216"/>
      <c r="L564" s="216">
        <v>75652</v>
      </c>
      <c r="M564" s="43">
        <f t="shared" si="4"/>
        <v>75652</v>
      </c>
    </row>
    <row r="565" spans="1:13" ht="41.4" x14ac:dyDescent="0.3">
      <c r="A565" s="216">
        <v>204</v>
      </c>
      <c r="B565" s="215" t="s">
        <v>1554</v>
      </c>
      <c r="C565" s="211" t="s">
        <v>1512</v>
      </c>
      <c r="D565" s="216" t="s">
        <v>31</v>
      </c>
      <c r="E565" s="216" t="s">
        <v>1899</v>
      </c>
      <c r="F565" s="213" t="s">
        <v>1900</v>
      </c>
      <c r="G565" s="215" t="s">
        <v>1555</v>
      </c>
      <c r="H565" s="215" t="s">
        <v>1204</v>
      </c>
      <c r="I565" s="215" t="s">
        <v>1556</v>
      </c>
      <c r="J565" s="215" t="s">
        <v>1557</v>
      </c>
      <c r="K565" s="216"/>
      <c r="L565" s="216">
        <v>77745</v>
      </c>
      <c r="M565" s="43">
        <f t="shared" si="4"/>
        <v>77745</v>
      </c>
    </row>
    <row r="566" spans="1:13" ht="41.4" x14ac:dyDescent="0.3">
      <c r="A566" s="216">
        <v>205</v>
      </c>
      <c r="B566" s="215" t="s">
        <v>1554</v>
      </c>
      <c r="C566" s="211" t="s">
        <v>1512</v>
      </c>
      <c r="D566" s="216" t="s">
        <v>31</v>
      </c>
      <c r="E566" s="216" t="s">
        <v>1901</v>
      </c>
      <c r="F566" s="213" t="s">
        <v>1902</v>
      </c>
      <c r="G566" s="215" t="s">
        <v>1555</v>
      </c>
      <c r="H566" s="215" t="s">
        <v>1204</v>
      </c>
      <c r="I566" s="215" t="s">
        <v>1556</v>
      </c>
      <c r="J566" s="215" t="s">
        <v>1557</v>
      </c>
      <c r="K566" s="216"/>
      <c r="L566" s="216">
        <v>80785</v>
      </c>
      <c r="M566" s="43">
        <f t="shared" si="4"/>
        <v>80785</v>
      </c>
    </row>
    <row r="567" spans="1:13" ht="41.4" x14ac:dyDescent="0.3">
      <c r="A567" s="216">
        <v>206</v>
      </c>
      <c r="B567" s="215" t="s">
        <v>1554</v>
      </c>
      <c r="C567" s="211" t="s">
        <v>1512</v>
      </c>
      <c r="D567" s="216" t="s">
        <v>31</v>
      </c>
      <c r="E567" s="216" t="s">
        <v>1903</v>
      </c>
      <c r="F567" s="213" t="s">
        <v>1904</v>
      </c>
      <c r="G567" s="215" t="s">
        <v>1555</v>
      </c>
      <c r="H567" s="215" t="s">
        <v>1204</v>
      </c>
      <c r="I567" s="215" t="s">
        <v>1556</v>
      </c>
      <c r="J567" s="215" t="s">
        <v>1557</v>
      </c>
      <c r="K567" s="216"/>
      <c r="L567" s="216">
        <v>93223</v>
      </c>
      <c r="M567" s="43">
        <f t="shared" si="4"/>
        <v>93223</v>
      </c>
    </row>
    <row r="568" spans="1:13" ht="41.4" x14ac:dyDescent="0.3">
      <c r="A568" s="216">
        <v>207</v>
      </c>
      <c r="B568" s="215" t="s">
        <v>1554</v>
      </c>
      <c r="C568" s="211" t="s">
        <v>1512</v>
      </c>
      <c r="D568" s="216" t="s">
        <v>31</v>
      </c>
      <c r="E568" s="216" t="s">
        <v>1905</v>
      </c>
      <c r="F568" s="213" t="s">
        <v>1906</v>
      </c>
      <c r="G568" s="215" t="s">
        <v>1555</v>
      </c>
      <c r="H568" s="215" t="s">
        <v>1204</v>
      </c>
      <c r="I568" s="215" t="s">
        <v>1556</v>
      </c>
      <c r="J568" s="215" t="s">
        <v>1557</v>
      </c>
      <c r="K568" s="216"/>
      <c r="L568" s="216">
        <v>225883</v>
      </c>
      <c r="M568" s="43">
        <f t="shared" si="4"/>
        <v>225883</v>
      </c>
    </row>
    <row r="569" spans="1:13" ht="41.4" x14ac:dyDescent="0.3">
      <c r="A569" s="216">
        <v>208</v>
      </c>
      <c r="B569" s="215" t="s">
        <v>1554</v>
      </c>
      <c r="C569" s="211" t="s">
        <v>1512</v>
      </c>
      <c r="D569" s="216" t="s">
        <v>31</v>
      </c>
      <c r="E569" s="216" t="s">
        <v>1907</v>
      </c>
      <c r="F569" s="213" t="s">
        <v>1908</v>
      </c>
      <c r="G569" s="215" t="s">
        <v>1555</v>
      </c>
      <c r="H569" s="215" t="s">
        <v>1204</v>
      </c>
      <c r="I569" s="215" t="s">
        <v>1556</v>
      </c>
      <c r="J569" s="215" t="s">
        <v>1557</v>
      </c>
      <c r="K569" s="216"/>
      <c r="L569" s="216">
        <v>271419</v>
      </c>
      <c r="M569" s="43">
        <f t="shared" si="4"/>
        <v>271419</v>
      </c>
    </row>
    <row r="570" spans="1:13" ht="41.4" x14ac:dyDescent="0.3">
      <c r="A570" s="216">
        <v>209</v>
      </c>
      <c r="B570" s="215" t="s">
        <v>1554</v>
      </c>
      <c r="C570" s="211" t="s">
        <v>1512</v>
      </c>
      <c r="D570" s="216" t="s">
        <v>31</v>
      </c>
      <c r="E570" s="216" t="s">
        <v>1909</v>
      </c>
      <c r="F570" s="213" t="s">
        <v>1910</v>
      </c>
      <c r="G570" s="215" t="s">
        <v>1555</v>
      </c>
      <c r="H570" s="215" t="s">
        <v>1204</v>
      </c>
      <c r="I570" s="215" t="s">
        <v>1556</v>
      </c>
      <c r="J570" s="215" t="s">
        <v>1557</v>
      </c>
      <c r="K570" s="216"/>
      <c r="L570" s="216">
        <v>345440</v>
      </c>
      <c r="M570" s="43">
        <f t="shared" si="4"/>
        <v>345440</v>
      </c>
    </row>
    <row r="571" spans="1:13" ht="41.4" x14ac:dyDescent="0.3">
      <c r="A571" s="216">
        <v>210</v>
      </c>
      <c r="B571" s="215" t="s">
        <v>1554</v>
      </c>
      <c r="C571" s="211" t="s">
        <v>1512</v>
      </c>
      <c r="D571" s="216" t="s">
        <v>31</v>
      </c>
      <c r="E571" s="216" t="s">
        <v>1911</v>
      </c>
      <c r="F571" s="213" t="s">
        <v>1912</v>
      </c>
      <c r="G571" s="215" t="s">
        <v>1555</v>
      </c>
      <c r="H571" s="215" t="s">
        <v>1204</v>
      </c>
      <c r="I571" s="215" t="s">
        <v>1556</v>
      </c>
      <c r="J571" s="215" t="s">
        <v>1557</v>
      </c>
      <c r="K571" s="216"/>
      <c r="L571" s="216">
        <v>438973</v>
      </c>
      <c r="M571" s="43">
        <f t="shared" si="4"/>
        <v>438973</v>
      </c>
    </row>
    <row r="572" spans="1:13" ht="41.4" x14ac:dyDescent="0.3">
      <c r="A572" s="216">
        <v>211</v>
      </c>
      <c r="B572" s="215" t="s">
        <v>1554</v>
      </c>
      <c r="C572" s="211" t="s">
        <v>1512</v>
      </c>
      <c r="D572" s="216" t="s">
        <v>31</v>
      </c>
      <c r="E572" s="216" t="s">
        <v>1913</v>
      </c>
      <c r="F572" s="213" t="s">
        <v>1914</v>
      </c>
      <c r="G572" s="215" t="s">
        <v>1555</v>
      </c>
      <c r="H572" s="215" t="s">
        <v>1204</v>
      </c>
      <c r="I572" s="215" t="s">
        <v>1556</v>
      </c>
      <c r="J572" s="215" t="s">
        <v>1557</v>
      </c>
      <c r="K572" s="216"/>
      <c r="L572" s="216">
        <v>524689</v>
      </c>
      <c r="M572" s="43">
        <f t="shared" si="4"/>
        <v>524689</v>
      </c>
    </row>
    <row r="573" spans="1:13" ht="41.4" x14ac:dyDescent="0.3">
      <c r="A573" s="216">
        <v>212</v>
      </c>
      <c r="B573" s="215" t="s">
        <v>1554</v>
      </c>
      <c r="C573" s="211" t="s">
        <v>1512</v>
      </c>
      <c r="D573" s="216" t="s">
        <v>31</v>
      </c>
      <c r="E573" s="216" t="s">
        <v>1915</v>
      </c>
      <c r="F573" s="213" t="s">
        <v>1916</v>
      </c>
      <c r="G573" s="215" t="s">
        <v>1555</v>
      </c>
      <c r="H573" s="215" t="s">
        <v>1204</v>
      </c>
      <c r="I573" s="215" t="s">
        <v>1556</v>
      </c>
      <c r="J573" s="215" t="s">
        <v>1557</v>
      </c>
      <c r="K573" s="216"/>
      <c r="L573" s="216">
        <v>657453</v>
      </c>
      <c r="M573" s="43">
        <f t="shared" si="4"/>
        <v>657453</v>
      </c>
    </row>
    <row r="574" spans="1:13" ht="41.4" x14ac:dyDescent="0.3">
      <c r="A574" s="216">
        <v>213</v>
      </c>
      <c r="B574" s="215" t="s">
        <v>1554</v>
      </c>
      <c r="C574" s="211" t="s">
        <v>1512</v>
      </c>
      <c r="D574" s="216" t="s">
        <v>31</v>
      </c>
      <c r="E574" s="216" t="s">
        <v>1917</v>
      </c>
      <c r="F574" s="213" t="s">
        <v>1918</v>
      </c>
      <c r="G574" s="215" t="s">
        <v>1555</v>
      </c>
      <c r="H574" s="215" t="s">
        <v>1204</v>
      </c>
      <c r="I574" s="215" t="s">
        <v>1556</v>
      </c>
      <c r="J574" s="215" t="s">
        <v>1557</v>
      </c>
      <c r="K574" s="216"/>
      <c r="L574" s="216">
        <v>789591</v>
      </c>
      <c r="M574" s="43">
        <f t="shared" si="4"/>
        <v>789591</v>
      </c>
    </row>
    <row r="575" spans="1:13" ht="41.4" x14ac:dyDescent="0.3">
      <c r="A575" s="216">
        <v>214</v>
      </c>
      <c r="B575" s="215" t="s">
        <v>1554</v>
      </c>
      <c r="C575" s="211" t="s">
        <v>1512</v>
      </c>
      <c r="D575" s="216" t="s">
        <v>31</v>
      </c>
      <c r="E575" s="216" t="s">
        <v>1919</v>
      </c>
      <c r="F575" s="213" t="s">
        <v>1920</v>
      </c>
      <c r="G575" s="215" t="s">
        <v>1555</v>
      </c>
      <c r="H575" s="215" t="s">
        <v>1204</v>
      </c>
      <c r="I575" s="215" t="s">
        <v>1556</v>
      </c>
      <c r="J575" s="215" t="s">
        <v>1557</v>
      </c>
      <c r="K575" s="216"/>
      <c r="L575" s="216">
        <v>991733</v>
      </c>
      <c r="M575" s="43">
        <f t="shared" si="4"/>
        <v>991733</v>
      </c>
    </row>
    <row r="576" spans="1:13" ht="41.4" x14ac:dyDescent="0.3">
      <c r="A576" s="216">
        <v>215</v>
      </c>
      <c r="B576" s="215" t="s">
        <v>1554</v>
      </c>
      <c r="C576" s="211" t="s">
        <v>1512</v>
      </c>
      <c r="D576" s="216" t="s">
        <v>31</v>
      </c>
      <c r="E576" s="216" t="s">
        <v>1921</v>
      </c>
      <c r="F576" s="213" t="s">
        <v>1922</v>
      </c>
      <c r="G576" s="215" t="s">
        <v>1555</v>
      </c>
      <c r="H576" s="215" t="s">
        <v>1204</v>
      </c>
      <c r="I576" s="215" t="s">
        <v>1556</v>
      </c>
      <c r="J576" s="215" t="s">
        <v>1557</v>
      </c>
      <c r="K576" s="216"/>
      <c r="L576" s="216">
        <v>1207463</v>
      </c>
      <c r="M576" s="43">
        <f t="shared" si="4"/>
        <v>1207463</v>
      </c>
    </row>
    <row r="577" spans="1:16" ht="41.4" x14ac:dyDescent="0.3">
      <c r="A577" s="216">
        <v>216</v>
      </c>
      <c r="B577" s="215" t="s">
        <v>1554</v>
      </c>
      <c r="C577" s="211" t="s">
        <v>1512</v>
      </c>
      <c r="D577" s="216" t="s">
        <v>31</v>
      </c>
      <c r="E577" s="216" t="s">
        <v>1923</v>
      </c>
      <c r="F577" s="213" t="s">
        <v>1924</v>
      </c>
      <c r="G577" s="215" t="s">
        <v>1555</v>
      </c>
      <c r="H577" s="215" t="s">
        <v>1204</v>
      </c>
      <c r="I577" s="215" t="s">
        <v>1556</v>
      </c>
      <c r="J577" s="215" t="s">
        <v>1557</v>
      </c>
      <c r="K577" s="216"/>
      <c r="L577" s="216">
        <v>624649</v>
      </c>
      <c r="M577" s="43">
        <f t="shared" si="4"/>
        <v>624649</v>
      </c>
    </row>
    <row r="578" spans="1:16" ht="41.4" x14ac:dyDescent="0.3">
      <c r="A578" s="216">
        <v>217</v>
      </c>
      <c r="B578" s="215" t="s">
        <v>1554</v>
      </c>
      <c r="C578" s="211" t="s">
        <v>1512</v>
      </c>
      <c r="D578" s="216" t="s">
        <v>31</v>
      </c>
      <c r="E578" s="216" t="s">
        <v>1925</v>
      </c>
      <c r="F578" s="213" t="s">
        <v>1926</v>
      </c>
      <c r="G578" s="215" t="s">
        <v>1555</v>
      </c>
      <c r="H578" s="215" t="s">
        <v>1204</v>
      </c>
      <c r="I578" s="215" t="s">
        <v>1556</v>
      </c>
      <c r="J578" s="215" t="s">
        <v>1557</v>
      </c>
      <c r="K578" s="216"/>
      <c r="L578" s="216">
        <v>769094</v>
      </c>
      <c r="M578" s="43">
        <f t="shared" si="4"/>
        <v>769094</v>
      </c>
    </row>
    <row r="579" spans="1:16" ht="41.4" x14ac:dyDescent="0.3">
      <c r="A579" s="216">
        <v>218</v>
      </c>
      <c r="B579" s="215" t="s">
        <v>1554</v>
      </c>
      <c r="C579" s="211" t="s">
        <v>1512</v>
      </c>
      <c r="D579" s="216" t="s">
        <v>31</v>
      </c>
      <c r="E579" s="216" t="s">
        <v>1927</v>
      </c>
      <c r="F579" s="213" t="s">
        <v>1928</v>
      </c>
      <c r="G579" s="215" t="s">
        <v>1555</v>
      </c>
      <c r="H579" s="215" t="s">
        <v>1204</v>
      </c>
      <c r="I579" s="215" t="s">
        <v>1556</v>
      </c>
      <c r="J579" s="215" t="s">
        <v>1557</v>
      </c>
      <c r="K579" s="216"/>
      <c r="L579" s="216">
        <v>1007829</v>
      </c>
      <c r="M579" s="43">
        <f t="shared" si="4"/>
        <v>1007829</v>
      </c>
    </row>
    <row r="580" spans="1:16" ht="41.4" x14ac:dyDescent="0.3">
      <c r="A580" s="216">
        <v>219</v>
      </c>
      <c r="B580" s="215" t="s">
        <v>1554</v>
      </c>
      <c r="C580" s="211" t="s">
        <v>1512</v>
      </c>
      <c r="D580" s="216" t="s">
        <v>31</v>
      </c>
      <c r="E580" s="216" t="s">
        <v>1929</v>
      </c>
      <c r="F580" s="213" t="s">
        <v>1930</v>
      </c>
      <c r="G580" s="215" t="s">
        <v>1555</v>
      </c>
      <c r="H580" s="215" t="s">
        <v>1204</v>
      </c>
      <c r="I580" s="215" t="s">
        <v>1556</v>
      </c>
      <c r="J580" s="215" t="s">
        <v>1557</v>
      </c>
      <c r="K580" s="216"/>
      <c r="L580" s="216">
        <v>1293078</v>
      </c>
      <c r="M580" s="43">
        <f t="shared" si="4"/>
        <v>1293078</v>
      </c>
    </row>
    <row r="581" spans="1:16" ht="41.4" x14ac:dyDescent="0.3">
      <c r="A581" s="216">
        <v>220</v>
      </c>
      <c r="B581" s="215" t="s">
        <v>1554</v>
      </c>
      <c r="C581" s="211" t="s">
        <v>1512</v>
      </c>
      <c r="D581" s="216" t="s">
        <v>31</v>
      </c>
      <c r="E581" s="216" t="s">
        <v>1931</v>
      </c>
      <c r="F581" s="213" t="s">
        <v>1932</v>
      </c>
      <c r="G581" s="215" t="s">
        <v>1555</v>
      </c>
      <c r="H581" s="215" t="s">
        <v>1204</v>
      </c>
      <c r="I581" s="215" t="s">
        <v>1556</v>
      </c>
      <c r="J581" s="215" t="s">
        <v>1557</v>
      </c>
      <c r="K581" s="216"/>
      <c r="L581" s="216">
        <v>1564152</v>
      </c>
      <c r="M581" s="43">
        <f t="shared" si="4"/>
        <v>1564152</v>
      </c>
    </row>
    <row r="582" spans="1:16" ht="41.4" x14ac:dyDescent="0.3">
      <c r="A582" s="216">
        <v>221</v>
      </c>
      <c r="B582" s="215" t="s">
        <v>1554</v>
      </c>
      <c r="C582" s="211" t="s">
        <v>1512</v>
      </c>
      <c r="D582" s="216" t="s">
        <v>31</v>
      </c>
      <c r="E582" s="216" t="s">
        <v>1933</v>
      </c>
      <c r="F582" s="213" t="s">
        <v>1934</v>
      </c>
      <c r="G582" s="215" t="s">
        <v>1555</v>
      </c>
      <c r="H582" s="215" t="s">
        <v>1204</v>
      </c>
      <c r="I582" s="215" t="s">
        <v>1556</v>
      </c>
      <c r="J582" s="215" t="s">
        <v>1557</v>
      </c>
      <c r="K582" s="216"/>
      <c r="L582" s="216">
        <v>1871049</v>
      </c>
      <c r="M582" s="43">
        <f t="shared" si="4"/>
        <v>1871049</v>
      </c>
    </row>
    <row r="583" spans="1:16" ht="41.4" x14ac:dyDescent="0.3">
      <c r="A583" s="216">
        <v>222</v>
      </c>
      <c r="B583" s="215" t="s">
        <v>1554</v>
      </c>
      <c r="C583" s="211" t="s">
        <v>1512</v>
      </c>
      <c r="D583" s="216" t="s">
        <v>31</v>
      </c>
      <c r="E583" s="216" t="s">
        <v>1935</v>
      </c>
      <c r="F583" s="213" t="s">
        <v>1936</v>
      </c>
      <c r="G583" s="215" t="s">
        <v>1555</v>
      </c>
      <c r="H583" s="215" t="s">
        <v>1204</v>
      </c>
      <c r="I583" s="215" t="s">
        <v>1556</v>
      </c>
      <c r="J583" s="215" t="s">
        <v>1557</v>
      </c>
      <c r="K583" s="216"/>
      <c r="L583" s="216">
        <v>2283687</v>
      </c>
      <c r="M583" s="43">
        <f t="shared" si="4"/>
        <v>2283687</v>
      </c>
    </row>
    <row r="584" spans="1:16" ht="41.4" x14ac:dyDescent="0.3">
      <c r="A584" s="216">
        <v>223</v>
      </c>
      <c r="B584" s="215" t="s">
        <v>1554</v>
      </c>
      <c r="C584" s="211" t="s">
        <v>1512</v>
      </c>
      <c r="D584" s="216" t="s">
        <v>31</v>
      </c>
      <c r="E584" s="213" t="s">
        <v>1937</v>
      </c>
      <c r="F584" s="213" t="s">
        <v>1938</v>
      </c>
      <c r="G584" s="215" t="s">
        <v>1555</v>
      </c>
      <c r="H584" s="215" t="s">
        <v>1204</v>
      </c>
      <c r="I584" s="215" t="s">
        <v>1556</v>
      </c>
      <c r="J584" s="215" t="s">
        <v>1557</v>
      </c>
      <c r="K584" s="216"/>
      <c r="L584" s="216">
        <v>2907144</v>
      </c>
      <c r="M584" s="43">
        <f t="shared" si="4"/>
        <v>2907144</v>
      </c>
    </row>
    <row r="585" spans="1:16" ht="45" customHeight="1" x14ac:dyDescent="0.3">
      <c r="A585" s="319" t="s">
        <v>175</v>
      </c>
      <c r="B585" s="320"/>
      <c r="C585" s="320"/>
      <c r="D585" s="320"/>
      <c r="E585" s="320"/>
      <c r="F585" s="320"/>
      <c r="G585" s="320"/>
      <c r="H585" s="320"/>
      <c r="I585" s="320"/>
      <c r="J585" s="320"/>
      <c r="K585" s="320"/>
      <c r="L585" s="320"/>
      <c r="M585" s="321"/>
      <c r="O585" s="209"/>
      <c r="P585" s="210"/>
    </row>
    <row r="586" spans="1:16" ht="36.6" customHeight="1" x14ac:dyDescent="0.3">
      <c r="A586" s="220" t="s">
        <v>1194</v>
      </c>
      <c r="B586" s="221"/>
      <c r="C586" s="221"/>
      <c r="D586" s="221"/>
      <c r="E586" s="221"/>
      <c r="F586" s="221"/>
      <c r="G586" s="221"/>
      <c r="H586" s="221"/>
      <c r="I586" s="221"/>
      <c r="J586" s="221"/>
      <c r="K586" s="221"/>
      <c r="L586" s="221"/>
      <c r="M586" s="222"/>
    </row>
    <row r="587" spans="1:16" ht="30" customHeight="1" x14ac:dyDescent="0.3">
      <c r="A587" s="4">
        <v>1</v>
      </c>
      <c r="B587" s="230" t="s">
        <v>735</v>
      </c>
      <c r="C587" s="13" t="s">
        <v>736</v>
      </c>
      <c r="D587" s="13" t="s">
        <v>737</v>
      </c>
      <c r="E587" s="70" t="s">
        <v>738</v>
      </c>
      <c r="F587" s="13" t="s">
        <v>739</v>
      </c>
      <c r="G587" s="227" t="s">
        <v>831</v>
      </c>
      <c r="H587" s="227" t="s">
        <v>35</v>
      </c>
      <c r="I587" s="227" t="s">
        <v>830</v>
      </c>
      <c r="J587" s="227" t="s">
        <v>684</v>
      </c>
      <c r="K587" s="4"/>
      <c r="L587" s="65">
        <v>614000</v>
      </c>
      <c r="M587" s="65">
        <v>614000</v>
      </c>
    </row>
    <row r="588" spans="1:16" ht="27.6" x14ac:dyDescent="0.3">
      <c r="A588" s="4">
        <v>2</v>
      </c>
      <c r="B588" s="231"/>
      <c r="C588" s="13" t="s">
        <v>736</v>
      </c>
      <c r="D588" s="13" t="s">
        <v>737</v>
      </c>
      <c r="E588" s="70" t="s">
        <v>738</v>
      </c>
      <c r="F588" s="13" t="s">
        <v>740</v>
      </c>
      <c r="G588" s="228"/>
      <c r="H588" s="228"/>
      <c r="I588" s="228"/>
      <c r="J588" s="228"/>
      <c r="K588" s="4"/>
      <c r="L588" s="65">
        <v>3014000</v>
      </c>
      <c r="M588" s="65">
        <v>3014000</v>
      </c>
    </row>
    <row r="589" spans="1:16" ht="27.6" x14ac:dyDescent="0.3">
      <c r="A589" s="4">
        <v>3</v>
      </c>
      <c r="B589" s="231"/>
      <c r="C589" s="13" t="s">
        <v>736</v>
      </c>
      <c r="D589" s="13" t="s">
        <v>737</v>
      </c>
      <c r="E589" s="70" t="s">
        <v>738</v>
      </c>
      <c r="F589" s="13" t="s">
        <v>741</v>
      </c>
      <c r="G589" s="228"/>
      <c r="H589" s="228"/>
      <c r="I589" s="228"/>
      <c r="J589" s="228"/>
      <c r="K589" s="4"/>
      <c r="L589" s="65">
        <v>8677000</v>
      </c>
      <c r="M589" s="65">
        <v>8677000</v>
      </c>
    </row>
    <row r="590" spans="1:16" x14ac:dyDescent="0.3">
      <c r="A590" s="4">
        <v>4</v>
      </c>
      <c r="B590" s="231"/>
      <c r="C590" s="13" t="s">
        <v>742</v>
      </c>
      <c r="D590" s="13" t="s">
        <v>737</v>
      </c>
      <c r="E590" s="70" t="s">
        <v>743</v>
      </c>
      <c r="F590" s="13" t="s">
        <v>739</v>
      </c>
      <c r="G590" s="228"/>
      <c r="H590" s="228"/>
      <c r="I590" s="228"/>
      <c r="J590" s="228"/>
      <c r="K590" s="4"/>
      <c r="L590" s="65">
        <v>577000</v>
      </c>
      <c r="M590" s="65">
        <v>577000</v>
      </c>
    </row>
    <row r="591" spans="1:16" x14ac:dyDescent="0.3">
      <c r="A591" s="4">
        <v>5</v>
      </c>
      <c r="B591" s="231"/>
      <c r="C591" s="13" t="s">
        <v>742</v>
      </c>
      <c r="D591" s="13" t="s">
        <v>737</v>
      </c>
      <c r="E591" s="70" t="s">
        <v>743</v>
      </c>
      <c r="F591" s="13" t="s">
        <v>740</v>
      </c>
      <c r="G591" s="228"/>
      <c r="H591" s="228"/>
      <c r="I591" s="228"/>
      <c r="J591" s="228"/>
      <c r="K591" s="4"/>
      <c r="L591" s="65">
        <v>2809000</v>
      </c>
      <c r="M591" s="65">
        <v>2809000</v>
      </c>
    </row>
    <row r="592" spans="1:16" x14ac:dyDescent="0.3">
      <c r="A592" s="4">
        <v>6</v>
      </c>
      <c r="B592" s="231"/>
      <c r="C592" s="13" t="s">
        <v>744</v>
      </c>
      <c r="D592" s="13" t="s">
        <v>737</v>
      </c>
      <c r="E592" s="70" t="s">
        <v>743</v>
      </c>
      <c r="F592" s="13" t="s">
        <v>739</v>
      </c>
      <c r="G592" s="228"/>
      <c r="H592" s="228"/>
      <c r="I592" s="228"/>
      <c r="J592" s="228"/>
      <c r="K592" s="4"/>
      <c r="L592" s="65">
        <v>455000</v>
      </c>
      <c r="M592" s="65">
        <v>455000</v>
      </c>
    </row>
    <row r="593" spans="1:13" x14ac:dyDescent="0.3">
      <c r="A593" s="4">
        <v>7</v>
      </c>
      <c r="B593" s="231"/>
      <c r="C593" s="13" t="s">
        <v>744</v>
      </c>
      <c r="D593" s="13" t="s">
        <v>737</v>
      </c>
      <c r="E593" s="70" t="s">
        <v>743</v>
      </c>
      <c r="F593" s="13" t="s">
        <v>740</v>
      </c>
      <c r="G593" s="228"/>
      <c r="H593" s="228"/>
      <c r="I593" s="228"/>
      <c r="J593" s="228"/>
      <c r="K593" s="4"/>
      <c r="L593" s="65">
        <v>2205000</v>
      </c>
      <c r="M593" s="65">
        <v>2205000</v>
      </c>
    </row>
    <row r="594" spans="1:13" x14ac:dyDescent="0.3">
      <c r="A594" s="4">
        <v>8</v>
      </c>
      <c r="B594" s="231"/>
      <c r="C594" s="13" t="s">
        <v>744</v>
      </c>
      <c r="D594" s="13" t="s">
        <v>737</v>
      </c>
      <c r="E594" s="70" t="s">
        <v>743</v>
      </c>
      <c r="F594" s="13" t="s">
        <v>741</v>
      </c>
      <c r="G594" s="228"/>
      <c r="H594" s="228"/>
      <c r="I594" s="228"/>
      <c r="J594" s="228"/>
      <c r="K594" s="4"/>
      <c r="L594" s="65">
        <v>6495000</v>
      </c>
      <c r="M594" s="65">
        <v>6495000</v>
      </c>
    </row>
    <row r="595" spans="1:13" x14ac:dyDescent="0.3">
      <c r="A595" s="4">
        <v>9</v>
      </c>
      <c r="B595" s="231"/>
      <c r="C595" s="13" t="s">
        <v>745</v>
      </c>
      <c r="D595" s="13" t="s">
        <v>737</v>
      </c>
      <c r="E595" s="70" t="s">
        <v>743</v>
      </c>
      <c r="F595" s="13" t="s">
        <v>740</v>
      </c>
      <c r="G595" s="228"/>
      <c r="H595" s="228"/>
      <c r="I595" s="228"/>
      <c r="J595" s="228"/>
      <c r="K595" s="4"/>
      <c r="L595" s="65">
        <v>1514000</v>
      </c>
      <c r="M595" s="65">
        <v>1514000</v>
      </c>
    </row>
    <row r="596" spans="1:13" x14ac:dyDescent="0.3">
      <c r="A596" s="4">
        <v>10</v>
      </c>
      <c r="B596" s="231"/>
      <c r="C596" s="13" t="s">
        <v>745</v>
      </c>
      <c r="D596" s="13" t="s">
        <v>737</v>
      </c>
      <c r="E596" s="70" t="s">
        <v>743</v>
      </c>
      <c r="F596" s="13" t="s">
        <v>746</v>
      </c>
      <c r="G596" s="228"/>
      <c r="H596" s="228"/>
      <c r="I596" s="228"/>
      <c r="J596" s="228"/>
      <c r="K596" s="4"/>
      <c r="L596" s="65">
        <v>5056000</v>
      </c>
      <c r="M596" s="65">
        <v>5056000</v>
      </c>
    </row>
    <row r="597" spans="1:13" x14ac:dyDescent="0.3">
      <c r="A597" s="4">
        <v>11</v>
      </c>
      <c r="B597" s="231"/>
      <c r="C597" s="13" t="s">
        <v>747</v>
      </c>
      <c r="D597" s="13" t="s">
        <v>737</v>
      </c>
      <c r="E597" s="70" t="s">
        <v>743</v>
      </c>
      <c r="F597" s="13" t="s">
        <v>740</v>
      </c>
      <c r="G597" s="228"/>
      <c r="H597" s="228"/>
      <c r="I597" s="228"/>
      <c r="J597" s="228"/>
      <c r="K597" s="4"/>
      <c r="L597" s="65">
        <v>884000</v>
      </c>
      <c r="M597" s="65">
        <v>884000</v>
      </c>
    </row>
    <row r="598" spans="1:13" x14ac:dyDescent="0.3">
      <c r="A598" s="4">
        <v>12</v>
      </c>
      <c r="B598" s="231"/>
      <c r="C598" s="13" t="s">
        <v>747</v>
      </c>
      <c r="D598" s="13" t="s">
        <v>737</v>
      </c>
      <c r="E598" s="70" t="s">
        <v>743</v>
      </c>
      <c r="F598" s="13" t="s">
        <v>746</v>
      </c>
      <c r="G598" s="228"/>
      <c r="H598" s="228"/>
      <c r="I598" s="228"/>
      <c r="J598" s="228"/>
      <c r="K598" s="4"/>
      <c r="L598" s="65">
        <v>2782000</v>
      </c>
      <c r="M598" s="65">
        <v>2782000</v>
      </c>
    </row>
    <row r="599" spans="1:13" ht="27.6" x14ac:dyDescent="0.3">
      <c r="A599" s="4">
        <v>13</v>
      </c>
      <c r="B599" s="231"/>
      <c r="C599" s="13" t="s">
        <v>748</v>
      </c>
      <c r="D599" s="13" t="s">
        <v>383</v>
      </c>
      <c r="E599" s="70" t="s">
        <v>743</v>
      </c>
      <c r="F599" s="13" t="s">
        <v>749</v>
      </c>
      <c r="G599" s="228"/>
      <c r="H599" s="228"/>
      <c r="I599" s="228"/>
      <c r="J599" s="228"/>
      <c r="K599" s="4"/>
      <c r="L599" s="65">
        <v>1314000</v>
      </c>
      <c r="M599" s="65">
        <v>1314000</v>
      </c>
    </row>
    <row r="600" spans="1:13" ht="27.6" x14ac:dyDescent="0.3">
      <c r="A600" s="4">
        <v>14</v>
      </c>
      <c r="B600" s="232"/>
      <c r="C600" s="13" t="s">
        <v>748</v>
      </c>
      <c r="D600" s="13" t="s">
        <v>383</v>
      </c>
      <c r="E600" s="70" t="s">
        <v>743</v>
      </c>
      <c r="F600" s="13" t="s">
        <v>386</v>
      </c>
      <c r="G600" s="228"/>
      <c r="H600" s="228"/>
      <c r="I600" s="228"/>
      <c r="J600" s="228"/>
      <c r="K600" s="4"/>
      <c r="L600" s="65">
        <v>4159000</v>
      </c>
      <c r="M600" s="65">
        <v>4159000</v>
      </c>
    </row>
    <row r="601" spans="1:13" ht="18.75" customHeight="1" x14ac:dyDescent="0.3">
      <c r="A601" s="4">
        <v>15</v>
      </c>
      <c r="B601" s="230" t="s">
        <v>753</v>
      </c>
      <c r="C601" s="13" t="s">
        <v>750</v>
      </c>
      <c r="D601" s="13" t="s">
        <v>737</v>
      </c>
      <c r="E601" s="70" t="s">
        <v>743</v>
      </c>
      <c r="F601" s="13" t="s">
        <v>739</v>
      </c>
      <c r="G601" s="228"/>
      <c r="H601" s="228"/>
      <c r="I601" s="228"/>
      <c r="J601" s="228"/>
      <c r="K601" s="4"/>
      <c r="L601" s="65">
        <v>432000</v>
      </c>
      <c r="M601" s="65">
        <v>432000</v>
      </c>
    </row>
    <row r="602" spans="1:13" x14ac:dyDescent="0.3">
      <c r="A602" s="4">
        <v>16</v>
      </c>
      <c r="B602" s="231"/>
      <c r="C602" s="13" t="s">
        <v>750</v>
      </c>
      <c r="D602" s="13" t="s">
        <v>737</v>
      </c>
      <c r="E602" s="70" t="s">
        <v>743</v>
      </c>
      <c r="F602" s="13" t="s">
        <v>740</v>
      </c>
      <c r="G602" s="228"/>
      <c r="H602" s="228"/>
      <c r="I602" s="228"/>
      <c r="J602" s="228"/>
      <c r="K602" s="4"/>
      <c r="L602" s="65">
        <v>1836000</v>
      </c>
      <c r="M602" s="65">
        <v>1836000</v>
      </c>
    </row>
    <row r="603" spans="1:13" x14ac:dyDescent="0.3">
      <c r="A603" s="4">
        <v>17</v>
      </c>
      <c r="B603" s="231"/>
      <c r="C603" s="13" t="s">
        <v>750</v>
      </c>
      <c r="D603" s="13" t="s">
        <v>737</v>
      </c>
      <c r="E603" s="70" t="s">
        <v>743</v>
      </c>
      <c r="F603" s="13" t="s">
        <v>741</v>
      </c>
      <c r="G603" s="228"/>
      <c r="H603" s="228"/>
      <c r="I603" s="228"/>
      <c r="J603" s="228"/>
      <c r="K603" s="4"/>
      <c r="L603" s="65">
        <v>5459000</v>
      </c>
      <c r="M603" s="65">
        <v>5459000</v>
      </c>
    </row>
    <row r="604" spans="1:13" x14ac:dyDescent="0.3">
      <c r="A604" s="4">
        <v>18</v>
      </c>
      <c r="B604" s="231"/>
      <c r="C604" s="13" t="s">
        <v>751</v>
      </c>
      <c r="D604" s="13" t="s">
        <v>737</v>
      </c>
      <c r="E604" s="70" t="s">
        <v>743</v>
      </c>
      <c r="F604" s="13" t="s">
        <v>739</v>
      </c>
      <c r="G604" s="228"/>
      <c r="H604" s="228"/>
      <c r="I604" s="228"/>
      <c r="J604" s="228"/>
      <c r="K604" s="4"/>
      <c r="L604" s="65">
        <v>368000</v>
      </c>
      <c r="M604" s="65">
        <v>368000</v>
      </c>
    </row>
    <row r="605" spans="1:13" x14ac:dyDescent="0.3">
      <c r="A605" s="4">
        <v>19</v>
      </c>
      <c r="B605" s="231"/>
      <c r="C605" s="13" t="s">
        <v>751</v>
      </c>
      <c r="D605" s="13" t="s">
        <v>737</v>
      </c>
      <c r="E605" s="70" t="s">
        <v>743</v>
      </c>
      <c r="F605" s="13" t="s">
        <v>740</v>
      </c>
      <c r="G605" s="228"/>
      <c r="H605" s="228"/>
      <c r="I605" s="228"/>
      <c r="J605" s="228"/>
      <c r="K605" s="4"/>
      <c r="L605" s="65">
        <v>1573000</v>
      </c>
      <c r="M605" s="65">
        <v>1573000</v>
      </c>
    </row>
    <row r="606" spans="1:13" x14ac:dyDescent="0.3">
      <c r="A606" s="4">
        <v>20</v>
      </c>
      <c r="B606" s="231"/>
      <c r="C606" s="13" t="s">
        <v>751</v>
      </c>
      <c r="D606" s="13" t="s">
        <v>737</v>
      </c>
      <c r="E606" s="70" t="s">
        <v>743</v>
      </c>
      <c r="F606" s="13" t="s">
        <v>741</v>
      </c>
      <c r="G606" s="228"/>
      <c r="H606" s="228"/>
      <c r="I606" s="228"/>
      <c r="J606" s="228"/>
      <c r="K606" s="4"/>
      <c r="L606" s="65">
        <v>4491000</v>
      </c>
      <c r="M606" s="65">
        <v>4491000</v>
      </c>
    </row>
    <row r="607" spans="1:13" x14ac:dyDescent="0.3">
      <c r="A607" s="4">
        <v>21</v>
      </c>
      <c r="B607" s="231"/>
      <c r="C607" s="13" t="s">
        <v>752</v>
      </c>
      <c r="D607" s="13" t="s">
        <v>737</v>
      </c>
      <c r="E607" s="70" t="s">
        <v>743</v>
      </c>
      <c r="F607" s="13" t="s">
        <v>739</v>
      </c>
      <c r="G607" s="228"/>
      <c r="H607" s="228"/>
      <c r="I607" s="228"/>
      <c r="J607" s="228"/>
      <c r="K607" s="4"/>
      <c r="L607" s="65">
        <v>368000</v>
      </c>
      <c r="M607" s="65">
        <v>368000</v>
      </c>
    </row>
    <row r="608" spans="1:13" x14ac:dyDescent="0.3">
      <c r="A608" s="4">
        <v>22</v>
      </c>
      <c r="B608" s="231"/>
      <c r="C608" s="13" t="s">
        <v>752</v>
      </c>
      <c r="D608" s="66" t="s">
        <v>737</v>
      </c>
      <c r="E608" s="71" t="s">
        <v>743</v>
      </c>
      <c r="F608" s="66" t="s">
        <v>740</v>
      </c>
      <c r="G608" s="228"/>
      <c r="H608" s="228"/>
      <c r="I608" s="228"/>
      <c r="J608" s="228"/>
      <c r="K608" s="4"/>
      <c r="L608" s="65">
        <v>1573000</v>
      </c>
      <c r="M608" s="65">
        <v>1573000</v>
      </c>
    </row>
    <row r="609" spans="1:13" x14ac:dyDescent="0.3">
      <c r="A609" s="4">
        <v>23</v>
      </c>
      <c r="B609" s="232"/>
      <c r="C609" s="13" t="s">
        <v>752</v>
      </c>
      <c r="D609" s="66" t="s">
        <v>737</v>
      </c>
      <c r="E609" s="71" t="s">
        <v>743</v>
      </c>
      <c r="F609" s="66" t="s">
        <v>741</v>
      </c>
      <c r="G609" s="228"/>
      <c r="H609" s="228"/>
      <c r="I609" s="228"/>
      <c r="J609" s="228"/>
      <c r="K609" s="4"/>
      <c r="L609" s="65">
        <v>4491000</v>
      </c>
      <c r="M609" s="65">
        <v>4491000</v>
      </c>
    </row>
    <row r="610" spans="1:13" ht="18.75" customHeight="1" x14ac:dyDescent="0.3">
      <c r="A610" s="4">
        <v>24</v>
      </c>
      <c r="B610" s="230" t="s">
        <v>753</v>
      </c>
      <c r="C610" s="13" t="s">
        <v>768</v>
      </c>
      <c r="D610" s="13" t="s">
        <v>737</v>
      </c>
      <c r="E610" s="70" t="s">
        <v>743</v>
      </c>
      <c r="F610" s="13" t="s">
        <v>739</v>
      </c>
      <c r="G610" s="229"/>
      <c r="H610" s="229"/>
      <c r="I610" s="229"/>
      <c r="J610" s="229"/>
      <c r="K610" s="4"/>
      <c r="L610" s="65">
        <v>241000</v>
      </c>
      <c r="M610" s="65">
        <v>241000</v>
      </c>
    </row>
    <row r="611" spans="1:13" ht="18.75" customHeight="1" x14ac:dyDescent="0.3">
      <c r="A611" s="4">
        <v>25</v>
      </c>
      <c r="B611" s="231"/>
      <c r="C611" s="13" t="s">
        <v>768</v>
      </c>
      <c r="D611" s="13" t="s">
        <v>737</v>
      </c>
      <c r="E611" s="70" t="s">
        <v>743</v>
      </c>
      <c r="F611" s="13" t="s">
        <v>740</v>
      </c>
      <c r="G611" s="227" t="s">
        <v>831</v>
      </c>
      <c r="H611" s="227" t="s">
        <v>35</v>
      </c>
      <c r="I611" s="227" t="s">
        <v>830</v>
      </c>
      <c r="J611" s="227" t="s">
        <v>684</v>
      </c>
      <c r="K611" s="4"/>
      <c r="L611" s="65">
        <v>1041000</v>
      </c>
      <c r="M611" s="65">
        <v>1041000</v>
      </c>
    </row>
    <row r="612" spans="1:13" x14ac:dyDescent="0.3">
      <c r="A612" s="4">
        <v>26</v>
      </c>
      <c r="B612" s="231"/>
      <c r="C612" s="13" t="s">
        <v>768</v>
      </c>
      <c r="D612" s="13" t="s">
        <v>737</v>
      </c>
      <c r="E612" s="70" t="s">
        <v>743</v>
      </c>
      <c r="F612" s="13" t="s">
        <v>746</v>
      </c>
      <c r="G612" s="228"/>
      <c r="H612" s="228"/>
      <c r="I612" s="228"/>
      <c r="J612" s="228"/>
      <c r="K612" s="4"/>
      <c r="L612" s="65">
        <v>3268000</v>
      </c>
      <c r="M612" s="65">
        <v>3268000</v>
      </c>
    </row>
    <row r="613" spans="1:13" x14ac:dyDescent="0.3">
      <c r="A613" s="4">
        <v>27</v>
      </c>
      <c r="B613" s="231"/>
      <c r="C613" s="13" t="s">
        <v>769</v>
      </c>
      <c r="D613" s="13" t="s">
        <v>737</v>
      </c>
      <c r="E613" s="70" t="s">
        <v>743</v>
      </c>
      <c r="F613" s="13" t="s">
        <v>740</v>
      </c>
      <c r="G613" s="228"/>
      <c r="H613" s="228"/>
      <c r="I613" s="228"/>
      <c r="J613" s="228"/>
      <c r="K613" s="4"/>
      <c r="L613" s="65">
        <v>523000</v>
      </c>
      <c r="M613" s="65">
        <v>523000</v>
      </c>
    </row>
    <row r="614" spans="1:13" x14ac:dyDescent="0.3">
      <c r="A614" s="4">
        <v>28</v>
      </c>
      <c r="B614" s="232"/>
      <c r="C614" s="13" t="s">
        <v>769</v>
      </c>
      <c r="D614" s="13" t="s">
        <v>737</v>
      </c>
      <c r="E614" s="70" t="s">
        <v>743</v>
      </c>
      <c r="F614" s="13" t="s">
        <v>746</v>
      </c>
      <c r="G614" s="228"/>
      <c r="H614" s="228"/>
      <c r="I614" s="228"/>
      <c r="J614" s="228"/>
      <c r="K614" s="4"/>
      <c r="L614" s="65">
        <v>1523000</v>
      </c>
      <c r="M614" s="65">
        <v>1523000</v>
      </c>
    </row>
    <row r="615" spans="1:13" ht="18.75" customHeight="1" x14ac:dyDescent="0.3">
      <c r="A615" s="4">
        <v>29</v>
      </c>
      <c r="B615" s="230" t="s">
        <v>754</v>
      </c>
      <c r="C615" s="13" t="s">
        <v>770</v>
      </c>
      <c r="D615" s="13" t="s">
        <v>737</v>
      </c>
      <c r="E615" s="70" t="s">
        <v>743</v>
      </c>
      <c r="F615" s="13" t="s">
        <v>740</v>
      </c>
      <c r="G615" s="228"/>
      <c r="H615" s="228"/>
      <c r="I615" s="228"/>
      <c r="J615" s="228"/>
      <c r="K615" s="4"/>
      <c r="L615" s="65">
        <v>955000</v>
      </c>
      <c r="M615" s="65">
        <v>955000</v>
      </c>
    </row>
    <row r="616" spans="1:13" x14ac:dyDescent="0.3">
      <c r="A616" s="4">
        <v>30</v>
      </c>
      <c r="B616" s="231"/>
      <c r="C616" s="13" t="s">
        <v>770</v>
      </c>
      <c r="D616" s="13" t="s">
        <v>737</v>
      </c>
      <c r="E616" s="70" t="s">
        <v>743</v>
      </c>
      <c r="F616" s="13" t="s">
        <v>746</v>
      </c>
      <c r="G616" s="228"/>
      <c r="H616" s="228"/>
      <c r="I616" s="228"/>
      <c r="J616" s="228"/>
      <c r="K616" s="4"/>
      <c r="L616" s="65">
        <v>2932000</v>
      </c>
      <c r="M616" s="65">
        <v>2932000</v>
      </c>
    </row>
    <row r="617" spans="1:13" x14ac:dyDescent="0.3">
      <c r="A617" s="4">
        <v>31</v>
      </c>
      <c r="B617" s="231"/>
      <c r="C617" s="13" t="s">
        <v>771</v>
      </c>
      <c r="D617" s="13" t="s">
        <v>737</v>
      </c>
      <c r="E617" s="70" t="s">
        <v>743</v>
      </c>
      <c r="F617" s="13" t="s">
        <v>740</v>
      </c>
      <c r="G617" s="228"/>
      <c r="H617" s="228"/>
      <c r="I617" s="228"/>
      <c r="J617" s="228"/>
      <c r="K617" s="4"/>
      <c r="L617" s="65">
        <v>877000</v>
      </c>
      <c r="M617" s="65">
        <v>877000</v>
      </c>
    </row>
    <row r="618" spans="1:13" x14ac:dyDescent="0.3">
      <c r="A618" s="4">
        <v>32</v>
      </c>
      <c r="B618" s="232"/>
      <c r="C618" s="13" t="s">
        <v>771</v>
      </c>
      <c r="D618" s="13" t="s">
        <v>737</v>
      </c>
      <c r="E618" s="70" t="s">
        <v>743</v>
      </c>
      <c r="F618" s="13" t="s">
        <v>746</v>
      </c>
      <c r="G618" s="228"/>
      <c r="H618" s="228"/>
      <c r="I618" s="228"/>
      <c r="J618" s="228"/>
      <c r="K618" s="4"/>
      <c r="L618" s="65">
        <v>2782000</v>
      </c>
      <c r="M618" s="65">
        <v>2782000</v>
      </c>
    </row>
    <row r="619" spans="1:13" ht="18.75" customHeight="1" x14ac:dyDescent="0.3">
      <c r="A619" s="4">
        <v>33</v>
      </c>
      <c r="B619" s="230" t="s">
        <v>755</v>
      </c>
      <c r="C619" s="13" t="s">
        <v>772</v>
      </c>
      <c r="D619" s="13" t="s">
        <v>737</v>
      </c>
      <c r="E619" s="70" t="s">
        <v>743</v>
      </c>
      <c r="F619" s="13" t="s">
        <v>740</v>
      </c>
      <c r="G619" s="228"/>
      <c r="H619" s="228"/>
      <c r="I619" s="228"/>
      <c r="J619" s="228"/>
      <c r="K619" s="4"/>
      <c r="L619" s="65">
        <v>1273000</v>
      </c>
      <c r="M619" s="65">
        <v>1273000</v>
      </c>
    </row>
    <row r="620" spans="1:13" x14ac:dyDescent="0.3">
      <c r="A620" s="4">
        <v>34</v>
      </c>
      <c r="B620" s="231"/>
      <c r="C620" s="13" t="s">
        <v>772</v>
      </c>
      <c r="D620" s="13" t="s">
        <v>737</v>
      </c>
      <c r="E620" s="70" t="s">
        <v>743</v>
      </c>
      <c r="F620" s="13" t="s">
        <v>746</v>
      </c>
      <c r="G620" s="228"/>
      <c r="H620" s="228"/>
      <c r="I620" s="228"/>
      <c r="J620" s="228"/>
      <c r="K620" s="4"/>
      <c r="L620" s="65">
        <v>4055000</v>
      </c>
      <c r="M620" s="65">
        <v>4055000</v>
      </c>
    </row>
    <row r="621" spans="1:13" x14ac:dyDescent="0.3">
      <c r="A621" s="4">
        <v>35</v>
      </c>
      <c r="B621" s="231"/>
      <c r="C621" s="13" t="s">
        <v>773</v>
      </c>
      <c r="D621" s="13" t="s">
        <v>737</v>
      </c>
      <c r="E621" s="70" t="s">
        <v>743</v>
      </c>
      <c r="F621" s="13" t="s">
        <v>740</v>
      </c>
      <c r="G621" s="228"/>
      <c r="H621" s="228"/>
      <c r="I621" s="228"/>
      <c r="J621" s="228"/>
      <c r="K621" s="4"/>
      <c r="L621" s="65">
        <v>1186000</v>
      </c>
      <c r="M621" s="65">
        <v>1186000</v>
      </c>
    </row>
    <row r="622" spans="1:13" x14ac:dyDescent="0.3">
      <c r="A622" s="4">
        <v>36</v>
      </c>
      <c r="B622" s="231"/>
      <c r="C622" s="13" t="s">
        <v>773</v>
      </c>
      <c r="D622" s="13" t="s">
        <v>737</v>
      </c>
      <c r="E622" s="70" t="s">
        <v>743</v>
      </c>
      <c r="F622" s="13" t="s">
        <v>746</v>
      </c>
      <c r="G622" s="228"/>
      <c r="H622" s="228"/>
      <c r="I622" s="228"/>
      <c r="J622" s="228"/>
      <c r="K622" s="4"/>
      <c r="L622" s="65">
        <v>3745000</v>
      </c>
      <c r="M622" s="65">
        <v>3745000</v>
      </c>
    </row>
    <row r="623" spans="1:13" x14ac:dyDescent="0.3">
      <c r="A623" s="4">
        <v>37</v>
      </c>
      <c r="B623" s="231"/>
      <c r="C623" s="13" t="s">
        <v>774</v>
      </c>
      <c r="D623" s="13" t="s">
        <v>737</v>
      </c>
      <c r="E623" s="70" t="s">
        <v>743</v>
      </c>
      <c r="F623" s="13" t="s">
        <v>740</v>
      </c>
      <c r="G623" s="228"/>
      <c r="H623" s="228"/>
      <c r="I623" s="228"/>
      <c r="J623" s="228"/>
      <c r="K623" s="4"/>
      <c r="L623" s="65">
        <v>923000</v>
      </c>
      <c r="M623" s="65">
        <v>923000</v>
      </c>
    </row>
    <row r="624" spans="1:13" x14ac:dyDescent="0.3">
      <c r="A624" s="4">
        <v>38</v>
      </c>
      <c r="B624" s="232"/>
      <c r="C624" s="13" t="s">
        <v>774</v>
      </c>
      <c r="D624" s="13" t="s">
        <v>737</v>
      </c>
      <c r="E624" s="70" t="s">
        <v>743</v>
      </c>
      <c r="F624" s="13" t="s">
        <v>746</v>
      </c>
      <c r="G624" s="228"/>
      <c r="H624" s="228"/>
      <c r="I624" s="228"/>
      <c r="J624" s="228"/>
      <c r="K624" s="4"/>
      <c r="L624" s="65">
        <v>2950000</v>
      </c>
      <c r="M624" s="65">
        <v>2950000</v>
      </c>
    </row>
    <row r="625" spans="1:13" ht="27.6" x14ac:dyDescent="0.3">
      <c r="A625" s="4">
        <v>39</v>
      </c>
      <c r="B625" s="230" t="s">
        <v>756</v>
      </c>
      <c r="C625" s="30" t="s">
        <v>775</v>
      </c>
      <c r="D625" s="13" t="s">
        <v>383</v>
      </c>
      <c r="E625" s="70" t="s">
        <v>776</v>
      </c>
      <c r="F625" s="13" t="s">
        <v>385</v>
      </c>
      <c r="G625" s="228"/>
      <c r="H625" s="228"/>
      <c r="I625" s="228"/>
      <c r="J625" s="228"/>
      <c r="K625" s="4"/>
      <c r="L625" s="65">
        <v>336000</v>
      </c>
      <c r="M625" s="65">
        <v>336000</v>
      </c>
    </row>
    <row r="626" spans="1:13" ht="41.4" x14ac:dyDescent="0.3">
      <c r="A626" s="4">
        <v>40</v>
      </c>
      <c r="B626" s="232"/>
      <c r="C626" s="30" t="s">
        <v>777</v>
      </c>
      <c r="D626" s="13" t="s">
        <v>383</v>
      </c>
      <c r="E626" s="70" t="s">
        <v>776</v>
      </c>
      <c r="F626" s="13" t="s">
        <v>385</v>
      </c>
      <c r="G626" s="229"/>
      <c r="H626" s="229"/>
      <c r="I626" s="229"/>
      <c r="J626" s="229"/>
      <c r="K626" s="4"/>
      <c r="L626" s="65">
        <v>464000</v>
      </c>
      <c r="M626" s="65">
        <v>464000</v>
      </c>
    </row>
    <row r="627" spans="1:13" ht="60" customHeight="1" x14ac:dyDescent="0.3">
      <c r="A627" s="4">
        <v>41</v>
      </c>
      <c r="B627" s="230" t="s">
        <v>757</v>
      </c>
      <c r="C627" s="30" t="s">
        <v>778</v>
      </c>
      <c r="D627" s="13" t="s">
        <v>737</v>
      </c>
      <c r="E627" s="70" t="s">
        <v>779</v>
      </c>
      <c r="F627" s="13" t="s">
        <v>739</v>
      </c>
      <c r="G627" s="227"/>
      <c r="H627" s="227" t="s">
        <v>35</v>
      </c>
      <c r="I627" s="227" t="s">
        <v>830</v>
      </c>
      <c r="J627" s="227" t="s">
        <v>684</v>
      </c>
      <c r="K627" s="4"/>
      <c r="L627" s="84">
        <v>527000</v>
      </c>
      <c r="M627" s="84">
        <v>527000</v>
      </c>
    </row>
    <row r="628" spans="1:13" ht="41.4" x14ac:dyDescent="0.3">
      <c r="A628" s="4">
        <v>42</v>
      </c>
      <c r="B628" s="231"/>
      <c r="C628" s="30" t="s">
        <v>778</v>
      </c>
      <c r="D628" s="13" t="s">
        <v>737</v>
      </c>
      <c r="E628" s="70" t="s">
        <v>779</v>
      </c>
      <c r="F628" s="13" t="s">
        <v>740</v>
      </c>
      <c r="G628" s="228"/>
      <c r="H628" s="228"/>
      <c r="I628" s="228"/>
      <c r="J628" s="228"/>
      <c r="K628" s="4"/>
      <c r="L628" s="84">
        <v>2462000</v>
      </c>
      <c r="M628" s="84">
        <v>2462000</v>
      </c>
    </row>
    <row r="629" spans="1:13" ht="27.6" x14ac:dyDescent="0.3">
      <c r="A629" s="4">
        <v>43</v>
      </c>
      <c r="B629" s="232"/>
      <c r="C629" s="30" t="s">
        <v>780</v>
      </c>
      <c r="D629" s="13" t="s">
        <v>737</v>
      </c>
      <c r="E629" s="70" t="s">
        <v>779</v>
      </c>
      <c r="F629" s="13" t="s">
        <v>739</v>
      </c>
      <c r="G629" s="229"/>
      <c r="H629" s="228"/>
      <c r="I629" s="228"/>
      <c r="J629" s="228"/>
      <c r="K629" s="4"/>
      <c r="L629" s="84">
        <v>442000</v>
      </c>
      <c r="M629" s="84">
        <v>442000</v>
      </c>
    </row>
    <row r="630" spans="1:13" ht="45" customHeight="1" x14ac:dyDescent="0.3">
      <c r="A630" s="4">
        <v>44</v>
      </c>
      <c r="B630" s="225" t="s">
        <v>757</v>
      </c>
      <c r="C630" s="30" t="s">
        <v>780</v>
      </c>
      <c r="D630" s="13" t="s">
        <v>737</v>
      </c>
      <c r="E630" s="70" t="s">
        <v>779</v>
      </c>
      <c r="F630" s="13" t="s">
        <v>740</v>
      </c>
      <c r="G630" s="230" t="s">
        <v>832</v>
      </c>
      <c r="H630" s="228"/>
      <c r="I630" s="228"/>
      <c r="J630" s="228"/>
      <c r="K630" s="4"/>
      <c r="L630" s="84">
        <v>1842000</v>
      </c>
      <c r="M630" s="84">
        <v>1842000</v>
      </c>
    </row>
    <row r="631" spans="1:13" ht="27.6" x14ac:dyDescent="0.3">
      <c r="A631" s="4">
        <v>45</v>
      </c>
      <c r="B631" s="271"/>
      <c r="C631" s="30" t="s">
        <v>780</v>
      </c>
      <c r="D631" s="13" t="s">
        <v>737</v>
      </c>
      <c r="E631" s="70" t="s">
        <v>779</v>
      </c>
      <c r="F631" s="13" t="s">
        <v>781</v>
      </c>
      <c r="G631" s="231"/>
      <c r="H631" s="228"/>
      <c r="I631" s="228"/>
      <c r="J631" s="228"/>
      <c r="K631" s="4"/>
      <c r="L631" s="84">
        <v>6186000</v>
      </c>
      <c r="M631" s="84">
        <v>6186000</v>
      </c>
    </row>
    <row r="632" spans="1:13" ht="27.6" x14ac:dyDescent="0.3">
      <c r="A632" s="4">
        <v>46</v>
      </c>
      <c r="B632" s="271"/>
      <c r="C632" s="32" t="s">
        <v>782</v>
      </c>
      <c r="D632" s="13" t="s">
        <v>737</v>
      </c>
      <c r="E632" s="70" t="s">
        <v>779</v>
      </c>
      <c r="F632" s="13" t="s">
        <v>739</v>
      </c>
      <c r="G632" s="231"/>
      <c r="H632" s="228"/>
      <c r="I632" s="228"/>
      <c r="J632" s="228"/>
      <c r="K632" s="4"/>
      <c r="L632" s="84">
        <v>345000</v>
      </c>
      <c r="M632" s="84">
        <v>345000</v>
      </c>
    </row>
    <row r="633" spans="1:13" ht="27.6" x14ac:dyDescent="0.3">
      <c r="A633" s="4">
        <v>47</v>
      </c>
      <c r="B633" s="271"/>
      <c r="C633" s="32" t="s">
        <v>782</v>
      </c>
      <c r="D633" s="13" t="s">
        <v>737</v>
      </c>
      <c r="E633" s="70" t="s">
        <v>779</v>
      </c>
      <c r="F633" s="13" t="s">
        <v>740</v>
      </c>
      <c r="G633" s="231"/>
      <c r="H633" s="228"/>
      <c r="I633" s="228"/>
      <c r="J633" s="228"/>
      <c r="K633" s="4"/>
      <c r="L633" s="84">
        <v>1507000</v>
      </c>
      <c r="M633" s="84">
        <v>1507000</v>
      </c>
    </row>
    <row r="634" spans="1:13" ht="27.6" x14ac:dyDescent="0.3">
      <c r="A634" s="4">
        <v>48</v>
      </c>
      <c r="B634" s="271"/>
      <c r="C634" s="32" t="s">
        <v>782</v>
      </c>
      <c r="D634" s="13" t="s">
        <v>737</v>
      </c>
      <c r="E634" s="70" t="s">
        <v>779</v>
      </c>
      <c r="F634" s="13" t="s">
        <v>781</v>
      </c>
      <c r="G634" s="231"/>
      <c r="H634" s="228"/>
      <c r="I634" s="228"/>
      <c r="J634" s="228"/>
      <c r="K634" s="4"/>
      <c r="L634" s="84">
        <v>5092000</v>
      </c>
      <c r="M634" s="84">
        <v>5092000</v>
      </c>
    </row>
    <row r="635" spans="1:13" ht="27.6" x14ac:dyDescent="0.3">
      <c r="A635" s="4">
        <v>49</v>
      </c>
      <c r="B635" s="271"/>
      <c r="C635" s="32" t="s">
        <v>783</v>
      </c>
      <c r="D635" s="13" t="s">
        <v>737</v>
      </c>
      <c r="E635" s="70" t="s">
        <v>779</v>
      </c>
      <c r="F635" s="13" t="s">
        <v>784</v>
      </c>
      <c r="G635" s="231"/>
      <c r="H635" s="228"/>
      <c r="I635" s="228"/>
      <c r="J635" s="228"/>
      <c r="K635" s="4"/>
      <c r="L635" s="84">
        <v>1160000</v>
      </c>
      <c r="M635" s="84">
        <v>1160000</v>
      </c>
    </row>
    <row r="636" spans="1:13" ht="27.6" x14ac:dyDescent="0.3">
      <c r="A636" s="4">
        <v>50</v>
      </c>
      <c r="B636" s="271"/>
      <c r="C636" s="32" t="s">
        <v>783</v>
      </c>
      <c r="D636" s="13" t="s">
        <v>737</v>
      </c>
      <c r="E636" s="70" t="s">
        <v>779</v>
      </c>
      <c r="F636" s="13" t="s">
        <v>785</v>
      </c>
      <c r="G636" s="231"/>
      <c r="H636" s="228"/>
      <c r="I636" s="228"/>
      <c r="J636" s="228"/>
      <c r="K636" s="4"/>
      <c r="L636" s="84">
        <v>4764000</v>
      </c>
      <c r="M636" s="84">
        <v>4764000</v>
      </c>
    </row>
    <row r="637" spans="1:13" ht="41.4" x14ac:dyDescent="0.3">
      <c r="A637" s="4">
        <v>51</v>
      </c>
      <c r="B637" s="271"/>
      <c r="C637" s="32" t="s">
        <v>786</v>
      </c>
      <c r="D637" s="13" t="s">
        <v>737</v>
      </c>
      <c r="E637" s="70" t="s">
        <v>779</v>
      </c>
      <c r="F637" s="13" t="s">
        <v>784</v>
      </c>
      <c r="G637" s="231"/>
      <c r="H637" s="228"/>
      <c r="I637" s="228"/>
      <c r="J637" s="228"/>
      <c r="K637" s="4"/>
      <c r="L637" s="84">
        <v>1191000</v>
      </c>
      <c r="M637" s="84">
        <v>1191000</v>
      </c>
    </row>
    <row r="638" spans="1:13" ht="41.4" x14ac:dyDescent="0.3">
      <c r="A638" s="4">
        <v>52</v>
      </c>
      <c r="B638" s="271"/>
      <c r="C638" s="32" t="s">
        <v>786</v>
      </c>
      <c r="D638" s="13" t="s">
        <v>737</v>
      </c>
      <c r="E638" s="70" t="s">
        <v>779</v>
      </c>
      <c r="F638" s="13" t="s">
        <v>785</v>
      </c>
      <c r="G638" s="231"/>
      <c r="H638" s="228"/>
      <c r="I638" s="228"/>
      <c r="J638" s="228"/>
      <c r="K638" s="4"/>
      <c r="L638" s="84">
        <v>5291000</v>
      </c>
      <c r="M638" s="84">
        <v>5291000</v>
      </c>
    </row>
    <row r="639" spans="1:13" ht="55.2" x14ac:dyDescent="0.3">
      <c r="A639" s="4">
        <v>53</v>
      </c>
      <c r="B639" s="271"/>
      <c r="C639" s="32" t="s">
        <v>787</v>
      </c>
      <c r="D639" s="13" t="s">
        <v>737</v>
      </c>
      <c r="E639" s="70" t="s">
        <v>779</v>
      </c>
      <c r="F639" s="13" t="s">
        <v>788</v>
      </c>
      <c r="G639" s="231"/>
      <c r="H639" s="228"/>
      <c r="I639" s="228"/>
      <c r="J639" s="228"/>
      <c r="K639" s="4"/>
      <c r="L639" s="84">
        <v>1200000</v>
      </c>
      <c r="M639" s="84">
        <v>1200000</v>
      </c>
    </row>
    <row r="640" spans="1:13" ht="55.2" x14ac:dyDescent="0.3">
      <c r="A640" s="4">
        <v>54</v>
      </c>
      <c r="B640" s="271"/>
      <c r="C640" s="32" t="s">
        <v>787</v>
      </c>
      <c r="D640" s="13" t="s">
        <v>737</v>
      </c>
      <c r="E640" s="70" t="s">
        <v>779</v>
      </c>
      <c r="F640" s="13" t="s">
        <v>789</v>
      </c>
      <c r="G640" s="231"/>
      <c r="H640" s="228"/>
      <c r="I640" s="228"/>
      <c r="J640" s="228"/>
      <c r="K640" s="4"/>
      <c r="L640" s="84">
        <v>4091000</v>
      </c>
      <c r="M640" s="84">
        <v>4091000</v>
      </c>
    </row>
    <row r="641" spans="1:13" ht="41.4" x14ac:dyDescent="0.3">
      <c r="A641" s="4">
        <v>55</v>
      </c>
      <c r="B641" s="271"/>
      <c r="C641" s="32" t="s">
        <v>790</v>
      </c>
      <c r="D641" s="13" t="s">
        <v>737</v>
      </c>
      <c r="E641" s="70" t="s">
        <v>791</v>
      </c>
      <c r="F641" s="13" t="s">
        <v>792</v>
      </c>
      <c r="G641" s="231"/>
      <c r="H641" s="228"/>
      <c r="I641" s="228"/>
      <c r="J641" s="228"/>
      <c r="K641" s="4"/>
      <c r="L641" s="84">
        <v>307000</v>
      </c>
      <c r="M641" s="84">
        <v>307000</v>
      </c>
    </row>
    <row r="642" spans="1:13" ht="41.4" x14ac:dyDescent="0.3">
      <c r="A642" s="4">
        <v>56</v>
      </c>
      <c r="B642" s="271"/>
      <c r="C642" s="32" t="s">
        <v>790</v>
      </c>
      <c r="D642" s="13" t="s">
        <v>737</v>
      </c>
      <c r="E642" s="70" t="s">
        <v>791</v>
      </c>
      <c r="F642" s="13" t="s">
        <v>793</v>
      </c>
      <c r="G642" s="231"/>
      <c r="H642" s="228"/>
      <c r="I642" s="228"/>
      <c r="J642" s="228"/>
      <c r="K642" s="4"/>
      <c r="L642" s="84">
        <v>1382000</v>
      </c>
      <c r="M642" s="84">
        <v>1382000</v>
      </c>
    </row>
    <row r="643" spans="1:13" ht="41.4" x14ac:dyDescent="0.3">
      <c r="A643" s="4">
        <v>57</v>
      </c>
      <c r="B643" s="226"/>
      <c r="C643" s="32" t="s">
        <v>790</v>
      </c>
      <c r="D643" s="13" t="s">
        <v>737</v>
      </c>
      <c r="E643" s="70" t="s">
        <v>791</v>
      </c>
      <c r="F643" s="13" t="s">
        <v>781</v>
      </c>
      <c r="G643" s="232"/>
      <c r="H643" s="228"/>
      <c r="I643" s="228"/>
      <c r="J643" s="228"/>
      <c r="K643" s="4"/>
      <c r="L643" s="84">
        <v>4665000</v>
      </c>
      <c r="M643" s="84">
        <v>4665000</v>
      </c>
    </row>
    <row r="644" spans="1:13" ht="45" customHeight="1" x14ac:dyDescent="0.3">
      <c r="A644" s="4">
        <v>58</v>
      </c>
      <c r="B644" s="225" t="s">
        <v>758</v>
      </c>
      <c r="C644" s="32" t="s">
        <v>794</v>
      </c>
      <c r="D644" s="13" t="s">
        <v>737</v>
      </c>
      <c r="E644" s="70" t="s">
        <v>779</v>
      </c>
      <c r="F644" s="13" t="s">
        <v>739</v>
      </c>
      <c r="G644" s="227" t="s">
        <v>832</v>
      </c>
      <c r="H644" s="228"/>
      <c r="I644" s="228"/>
      <c r="J644" s="228"/>
      <c r="K644" s="4"/>
      <c r="L644" s="84">
        <v>317000</v>
      </c>
      <c r="M644" s="84">
        <v>317000</v>
      </c>
    </row>
    <row r="645" spans="1:13" ht="27.6" x14ac:dyDescent="0.3">
      <c r="A645" s="4">
        <v>59</v>
      </c>
      <c r="B645" s="271"/>
      <c r="C645" s="32" t="s">
        <v>794</v>
      </c>
      <c r="D645" s="13" t="s">
        <v>737</v>
      </c>
      <c r="E645" s="70" t="s">
        <v>779</v>
      </c>
      <c r="F645" s="13" t="s">
        <v>740</v>
      </c>
      <c r="G645" s="228"/>
      <c r="H645" s="228"/>
      <c r="I645" s="228"/>
      <c r="J645" s="228"/>
      <c r="K645" s="4"/>
      <c r="L645" s="84">
        <v>1492000</v>
      </c>
      <c r="M645" s="84">
        <v>1492000</v>
      </c>
    </row>
    <row r="646" spans="1:13" ht="27.6" x14ac:dyDescent="0.3">
      <c r="A646" s="4">
        <v>60</v>
      </c>
      <c r="B646" s="271"/>
      <c r="C646" s="32" t="s">
        <v>794</v>
      </c>
      <c r="D646" s="13" t="s">
        <v>737</v>
      </c>
      <c r="E646" s="70" t="s">
        <v>779</v>
      </c>
      <c r="F646" s="13" t="s">
        <v>781</v>
      </c>
      <c r="G646" s="228"/>
      <c r="H646" s="228"/>
      <c r="I646" s="228"/>
      <c r="J646" s="228"/>
      <c r="K646" s="4"/>
      <c r="L646" s="84">
        <v>4689000</v>
      </c>
      <c r="M646" s="84">
        <v>4689000</v>
      </c>
    </row>
    <row r="647" spans="1:13" ht="27.6" x14ac:dyDescent="0.3">
      <c r="A647" s="4">
        <v>61</v>
      </c>
      <c r="B647" s="271"/>
      <c r="C647" s="32" t="s">
        <v>795</v>
      </c>
      <c r="D647" s="13" t="s">
        <v>737</v>
      </c>
      <c r="E647" s="70" t="s">
        <v>779</v>
      </c>
      <c r="F647" s="13" t="s">
        <v>739</v>
      </c>
      <c r="G647" s="228"/>
      <c r="H647" s="228"/>
      <c r="I647" s="228"/>
      <c r="J647" s="228"/>
      <c r="K647" s="4"/>
      <c r="L647" s="84">
        <v>185000</v>
      </c>
      <c r="M647" s="84">
        <v>185000</v>
      </c>
    </row>
    <row r="648" spans="1:13" ht="27.6" x14ac:dyDescent="0.3">
      <c r="A648" s="4">
        <v>62</v>
      </c>
      <c r="B648" s="271"/>
      <c r="C648" s="32" t="s">
        <v>795</v>
      </c>
      <c r="D648" s="13" t="s">
        <v>737</v>
      </c>
      <c r="E648" s="70" t="s">
        <v>779</v>
      </c>
      <c r="F648" s="13" t="s">
        <v>740</v>
      </c>
      <c r="G648" s="228"/>
      <c r="H648" s="228"/>
      <c r="I648" s="228"/>
      <c r="J648" s="228"/>
      <c r="K648" s="4"/>
      <c r="L648" s="84">
        <v>799000</v>
      </c>
      <c r="M648" s="84">
        <v>799000</v>
      </c>
    </row>
    <row r="649" spans="1:13" ht="27.6" x14ac:dyDescent="0.3">
      <c r="A649" s="4">
        <v>63</v>
      </c>
      <c r="B649" s="226"/>
      <c r="C649" s="32" t="s">
        <v>795</v>
      </c>
      <c r="D649" s="13" t="s">
        <v>737</v>
      </c>
      <c r="E649" s="70" t="s">
        <v>779</v>
      </c>
      <c r="F649" s="13" t="s">
        <v>781</v>
      </c>
      <c r="G649" s="228"/>
      <c r="H649" s="228"/>
      <c r="I649" s="228"/>
      <c r="J649" s="228"/>
      <c r="K649" s="4"/>
      <c r="L649" s="84">
        <v>2273000</v>
      </c>
      <c r="M649" s="84">
        <v>2273000</v>
      </c>
    </row>
    <row r="650" spans="1:13" ht="41.4" x14ac:dyDescent="0.3">
      <c r="A650" s="4">
        <v>64</v>
      </c>
      <c r="B650" s="225" t="s">
        <v>759</v>
      </c>
      <c r="C650" s="32" t="s">
        <v>796</v>
      </c>
      <c r="D650" s="13" t="s">
        <v>737</v>
      </c>
      <c r="E650" s="70" t="s">
        <v>797</v>
      </c>
      <c r="F650" s="13" t="s">
        <v>793</v>
      </c>
      <c r="G650" s="228"/>
      <c r="H650" s="228"/>
      <c r="I650" s="228"/>
      <c r="J650" s="228"/>
      <c r="K650" s="4"/>
      <c r="L650" s="84">
        <v>1780000</v>
      </c>
      <c r="M650" s="84">
        <v>1780000</v>
      </c>
    </row>
    <row r="651" spans="1:13" ht="41.4" x14ac:dyDescent="0.3">
      <c r="A651" s="4">
        <v>65</v>
      </c>
      <c r="B651" s="271"/>
      <c r="C651" s="32" t="s">
        <v>796</v>
      </c>
      <c r="D651" s="13" t="s">
        <v>737</v>
      </c>
      <c r="E651" s="70" t="s">
        <v>797</v>
      </c>
      <c r="F651" s="13" t="s">
        <v>781</v>
      </c>
      <c r="G651" s="228"/>
      <c r="H651" s="228"/>
      <c r="I651" s="228"/>
      <c r="J651" s="228"/>
      <c r="K651" s="4"/>
      <c r="L651" s="84">
        <v>5279000</v>
      </c>
      <c r="M651" s="84">
        <v>5279000</v>
      </c>
    </row>
    <row r="652" spans="1:13" ht="41.4" x14ac:dyDescent="0.3">
      <c r="A652" s="4">
        <v>66</v>
      </c>
      <c r="B652" s="271"/>
      <c r="C652" s="32" t="s">
        <v>798</v>
      </c>
      <c r="D652" s="13" t="s">
        <v>737</v>
      </c>
      <c r="E652" s="70" t="s">
        <v>799</v>
      </c>
      <c r="F652" s="13" t="s">
        <v>793</v>
      </c>
      <c r="G652" s="228"/>
      <c r="H652" s="228"/>
      <c r="I652" s="228"/>
      <c r="J652" s="228"/>
      <c r="K652" s="4"/>
      <c r="L652" s="84">
        <v>1695000</v>
      </c>
      <c r="M652" s="84">
        <v>1695000</v>
      </c>
    </row>
    <row r="653" spans="1:13" ht="41.4" x14ac:dyDescent="0.3">
      <c r="A653" s="4">
        <v>67</v>
      </c>
      <c r="B653" s="271"/>
      <c r="C653" s="32" t="s">
        <v>798</v>
      </c>
      <c r="D653" s="13" t="s">
        <v>737</v>
      </c>
      <c r="E653" s="70" t="s">
        <v>799</v>
      </c>
      <c r="F653" s="13" t="s">
        <v>781</v>
      </c>
      <c r="G653" s="228"/>
      <c r="H653" s="228"/>
      <c r="I653" s="228"/>
      <c r="J653" s="228"/>
      <c r="K653" s="4"/>
      <c r="L653" s="84">
        <v>4765000</v>
      </c>
      <c r="M653" s="84">
        <v>4765000</v>
      </c>
    </row>
    <row r="654" spans="1:13" ht="41.4" x14ac:dyDescent="0.3">
      <c r="A654" s="4">
        <v>68</v>
      </c>
      <c r="B654" s="271"/>
      <c r="C654" s="32" t="s">
        <v>800</v>
      </c>
      <c r="D654" s="13" t="s">
        <v>737</v>
      </c>
      <c r="E654" s="70" t="s">
        <v>801</v>
      </c>
      <c r="F654" s="13" t="s">
        <v>793</v>
      </c>
      <c r="G654" s="228"/>
      <c r="H654" s="228"/>
      <c r="I654" s="228"/>
      <c r="J654" s="228"/>
      <c r="K654" s="4"/>
      <c r="L654" s="84">
        <v>1274000</v>
      </c>
      <c r="M654" s="84">
        <v>1274000</v>
      </c>
    </row>
    <row r="655" spans="1:13" ht="41.4" x14ac:dyDescent="0.3">
      <c r="A655" s="4">
        <v>69</v>
      </c>
      <c r="B655" s="226"/>
      <c r="C655" s="32" t="s">
        <v>800</v>
      </c>
      <c r="D655" s="13" t="s">
        <v>737</v>
      </c>
      <c r="E655" s="70" t="s">
        <v>801</v>
      </c>
      <c r="F655" s="13" t="s">
        <v>802</v>
      </c>
      <c r="G655" s="229"/>
      <c r="H655" s="228"/>
      <c r="I655" s="228"/>
      <c r="J655" s="228"/>
      <c r="K655" s="4"/>
      <c r="L655" s="84">
        <v>4398000</v>
      </c>
      <c r="M655" s="84">
        <v>4398000</v>
      </c>
    </row>
    <row r="656" spans="1:13" ht="45" customHeight="1" x14ac:dyDescent="0.3">
      <c r="A656" s="4">
        <v>70</v>
      </c>
      <c r="B656" s="225" t="s">
        <v>760</v>
      </c>
      <c r="C656" s="32" t="s">
        <v>803</v>
      </c>
      <c r="D656" s="13" t="s">
        <v>737</v>
      </c>
      <c r="E656" s="70" t="s">
        <v>804</v>
      </c>
      <c r="F656" s="13" t="s">
        <v>793</v>
      </c>
      <c r="G656" s="230" t="s">
        <v>832</v>
      </c>
      <c r="H656" s="228"/>
      <c r="I656" s="228"/>
      <c r="J656" s="228"/>
      <c r="K656" s="4"/>
      <c r="L656" s="84">
        <v>1285000</v>
      </c>
      <c r="M656" s="84">
        <v>1285000</v>
      </c>
    </row>
    <row r="657" spans="1:13" ht="41.4" x14ac:dyDescent="0.3">
      <c r="A657" s="4">
        <v>71</v>
      </c>
      <c r="B657" s="226"/>
      <c r="C657" s="32" t="s">
        <v>803</v>
      </c>
      <c r="D657" s="13" t="s">
        <v>737</v>
      </c>
      <c r="E657" s="70" t="s">
        <v>804</v>
      </c>
      <c r="F657" s="13" t="s">
        <v>781</v>
      </c>
      <c r="G657" s="231"/>
      <c r="H657" s="228"/>
      <c r="I657" s="228"/>
      <c r="J657" s="228"/>
      <c r="K657" s="4"/>
      <c r="L657" s="84">
        <v>3469000</v>
      </c>
      <c r="M657" s="84">
        <v>3469000</v>
      </c>
    </row>
    <row r="658" spans="1:13" ht="42" x14ac:dyDescent="0.3">
      <c r="A658" s="4">
        <v>72</v>
      </c>
      <c r="B658" s="225" t="s">
        <v>761</v>
      </c>
      <c r="C658" s="67" t="s">
        <v>805</v>
      </c>
      <c r="D658" s="13" t="s">
        <v>383</v>
      </c>
      <c r="E658" s="70" t="s">
        <v>806</v>
      </c>
      <c r="F658" s="13" t="s">
        <v>385</v>
      </c>
      <c r="G658" s="231"/>
      <c r="H658" s="228"/>
      <c r="I658" s="228"/>
      <c r="J658" s="228"/>
      <c r="K658" s="4"/>
      <c r="L658" s="84">
        <v>350000</v>
      </c>
      <c r="M658" s="84">
        <v>350000</v>
      </c>
    </row>
    <row r="659" spans="1:13" ht="42" x14ac:dyDescent="0.3">
      <c r="A659" s="4">
        <v>73</v>
      </c>
      <c r="B659" s="226"/>
      <c r="C659" s="67" t="s">
        <v>807</v>
      </c>
      <c r="D659" s="13" t="s">
        <v>383</v>
      </c>
      <c r="E659" s="70" t="s">
        <v>808</v>
      </c>
      <c r="F659" s="13" t="s">
        <v>385</v>
      </c>
      <c r="G659" s="231"/>
      <c r="H659" s="228"/>
      <c r="I659" s="228"/>
      <c r="J659" s="228"/>
      <c r="K659" s="4"/>
      <c r="L659" s="84">
        <v>435000</v>
      </c>
      <c r="M659" s="84">
        <v>435000</v>
      </c>
    </row>
    <row r="660" spans="1:13" ht="41.4" x14ac:dyDescent="0.3">
      <c r="A660" s="4">
        <v>74</v>
      </c>
      <c r="B660" s="225" t="s">
        <v>762</v>
      </c>
      <c r="C660" s="30" t="s">
        <v>809</v>
      </c>
      <c r="D660" s="13" t="s">
        <v>383</v>
      </c>
      <c r="E660" s="70" t="s">
        <v>810</v>
      </c>
      <c r="F660" s="13" t="s">
        <v>385</v>
      </c>
      <c r="G660" s="231"/>
      <c r="H660" s="228"/>
      <c r="I660" s="228"/>
      <c r="J660" s="228"/>
      <c r="K660" s="4"/>
      <c r="L660" s="84">
        <v>300000</v>
      </c>
      <c r="M660" s="84">
        <v>300000</v>
      </c>
    </row>
    <row r="661" spans="1:13" ht="41.4" x14ac:dyDescent="0.3">
      <c r="A661" s="4">
        <v>75</v>
      </c>
      <c r="B661" s="226"/>
      <c r="C661" s="30" t="s">
        <v>811</v>
      </c>
      <c r="D661" s="13" t="s">
        <v>383</v>
      </c>
      <c r="E661" s="70" t="s">
        <v>812</v>
      </c>
      <c r="F661" s="13" t="s">
        <v>385</v>
      </c>
      <c r="G661" s="232"/>
      <c r="H661" s="228"/>
      <c r="I661" s="228"/>
      <c r="J661" s="228"/>
      <c r="K661" s="4"/>
      <c r="L661" s="84">
        <v>336000</v>
      </c>
      <c r="M661" s="84">
        <v>336000</v>
      </c>
    </row>
    <row r="662" spans="1:13" ht="30" customHeight="1" x14ac:dyDescent="0.3">
      <c r="A662" s="4">
        <v>76</v>
      </c>
      <c r="B662" s="225" t="s">
        <v>763</v>
      </c>
      <c r="C662" s="30" t="s">
        <v>813</v>
      </c>
      <c r="D662" s="13" t="s">
        <v>737</v>
      </c>
      <c r="E662" s="19" t="s">
        <v>814</v>
      </c>
      <c r="F662" s="13" t="s">
        <v>739</v>
      </c>
      <c r="G662" s="230" t="s">
        <v>833</v>
      </c>
      <c r="H662" s="228"/>
      <c r="I662" s="228"/>
      <c r="J662" s="228"/>
      <c r="K662" s="4"/>
      <c r="L662" s="65">
        <v>183000</v>
      </c>
      <c r="M662" s="65">
        <v>183000</v>
      </c>
    </row>
    <row r="663" spans="1:13" ht="27.6" x14ac:dyDescent="0.3">
      <c r="A663" s="4">
        <v>77</v>
      </c>
      <c r="B663" s="271"/>
      <c r="C663" s="30" t="s">
        <v>813</v>
      </c>
      <c r="D663" s="13" t="s">
        <v>737</v>
      </c>
      <c r="E663" s="19" t="s">
        <v>814</v>
      </c>
      <c r="F663" s="13" t="s">
        <v>740</v>
      </c>
      <c r="G663" s="231"/>
      <c r="H663" s="228"/>
      <c r="I663" s="228"/>
      <c r="J663" s="228"/>
      <c r="K663" s="4"/>
      <c r="L663" s="65">
        <v>855000</v>
      </c>
      <c r="M663" s="65">
        <v>855000</v>
      </c>
    </row>
    <row r="664" spans="1:13" ht="27.6" x14ac:dyDescent="0.3">
      <c r="A664" s="4">
        <v>78</v>
      </c>
      <c r="B664" s="271"/>
      <c r="C664" s="30" t="s">
        <v>813</v>
      </c>
      <c r="D664" s="13" t="s">
        <v>737</v>
      </c>
      <c r="E664" s="19" t="s">
        <v>814</v>
      </c>
      <c r="F664" s="13" t="s">
        <v>781</v>
      </c>
      <c r="G664" s="231"/>
      <c r="H664" s="228"/>
      <c r="I664" s="228"/>
      <c r="J664" s="228"/>
      <c r="K664" s="4"/>
      <c r="L664" s="65">
        <v>2737000</v>
      </c>
      <c r="M664" s="65">
        <v>2737000</v>
      </c>
    </row>
    <row r="665" spans="1:13" ht="27.6" x14ac:dyDescent="0.3">
      <c r="A665" s="4">
        <v>79</v>
      </c>
      <c r="B665" s="271"/>
      <c r="C665" s="30" t="s">
        <v>815</v>
      </c>
      <c r="D665" s="13" t="s">
        <v>737</v>
      </c>
      <c r="E665" s="19" t="s">
        <v>814</v>
      </c>
      <c r="F665" s="13" t="s">
        <v>739</v>
      </c>
      <c r="G665" s="231"/>
      <c r="H665" s="228"/>
      <c r="I665" s="228"/>
      <c r="J665" s="228"/>
      <c r="K665" s="4"/>
      <c r="L665" s="65">
        <v>285000</v>
      </c>
      <c r="M665" s="65">
        <v>285000</v>
      </c>
    </row>
    <row r="666" spans="1:13" ht="27.6" x14ac:dyDescent="0.3">
      <c r="A666" s="4">
        <v>80</v>
      </c>
      <c r="B666" s="271"/>
      <c r="C666" s="30" t="s">
        <v>815</v>
      </c>
      <c r="D666" s="13" t="s">
        <v>737</v>
      </c>
      <c r="E666" s="19" t="s">
        <v>814</v>
      </c>
      <c r="F666" s="13" t="s">
        <v>740</v>
      </c>
      <c r="G666" s="231"/>
      <c r="H666" s="228"/>
      <c r="I666" s="228"/>
      <c r="J666" s="228"/>
      <c r="K666" s="4"/>
      <c r="L666" s="65">
        <v>1285000</v>
      </c>
      <c r="M666" s="65">
        <v>1285000</v>
      </c>
    </row>
    <row r="667" spans="1:13" ht="27.6" x14ac:dyDescent="0.3">
      <c r="A667" s="4">
        <v>81</v>
      </c>
      <c r="B667" s="271"/>
      <c r="C667" s="30" t="s">
        <v>815</v>
      </c>
      <c r="D667" s="13" t="s">
        <v>737</v>
      </c>
      <c r="E667" s="19" t="s">
        <v>814</v>
      </c>
      <c r="F667" s="13" t="s">
        <v>781</v>
      </c>
      <c r="G667" s="231"/>
      <c r="H667" s="228"/>
      <c r="I667" s="228"/>
      <c r="J667" s="228"/>
      <c r="K667" s="4"/>
      <c r="L667" s="65">
        <v>4045000</v>
      </c>
      <c r="M667" s="65">
        <v>4045000</v>
      </c>
    </row>
    <row r="668" spans="1:13" ht="27.6" x14ac:dyDescent="0.3">
      <c r="A668" s="4">
        <v>82</v>
      </c>
      <c r="B668" s="271"/>
      <c r="C668" s="30" t="s">
        <v>816</v>
      </c>
      <c r="D668" s="13" t="s">
        <v>737</v>
      </c>
      <c r="E668" s="19" t="s">
        <v>814</v>
      </c>
      <c r="F668" s="13" t="s">
        <v>739</v>
      </c>
      <c r="G668" s="231"/>
      <c r="H668" s="228"/>
      <c r="I668" s="228"/>
      <c r="J668" s="228"/>
      <c r="K668" s="4"/>
      <c r="L668" s="65">
        <v>376000</v>
      </c>
      <c r="M668" s="65">
        <v>376000</v>
      </c>
    </row>
    <row r="669" spans="1:13" ht="27.6" x14ac:dyDescent="0.3">
      <c r="A669" s="4">
        <v>83</v>
      </c>
      <c r="B669" s="271"/>
      <c r="C669" s="30" t="s">
        <v>816</v>
      </c>
      <c r="D669" s="13" t="s">
        <v>737</v>
      </c>
      <c r="E669" s="19" t="s">
        <v>814</v>
      </c>
      <c r="F669" s="13" t="s">
        <v>740</v>
      </c>
      <c r="G669" s="231"/>
      <c r="H669" s="228"/>
      <c r="I669" s="228"/>
      <c r="J669" s="228"/>
      <c r="K669" s="4"/>
      <c r="L669" s="65">
        <v>1834000</v>
      </c>
      <c r="M669" s="65">
        <v>1834000</v>
      </c>
    </row>
    <row r="670" spans="1:13" ht="27.6" x14ac:dyDescent="0.3">
      <c r="A670" s="4">
        <v>84</v>
      </c>
      <c r="B670" s="226"/>
      <c r="C670" s="30" t="s">
        <v>816</v>
      </c>
      <c r="D670" s="13" t="s">
        <v>737</v>
      </c>
      <c r="E670" s="19" t="s">
        <v>814</v>
      </c>
      <c r="F670" s="13" t="s">
        <v>781</v>
      </c>
      <c r="G670" s="232"/>
      <c r="H670" s="228"/>
      <c r="I670" s="228"/>
      <c r="J670" s="228"/>
      <c r="K670" s="4"/>
      <c r="L670" s="65">
        <v>5516000</v>
      </c>
      <c r="M670" s="65">
        <v>5516000</v>
      </c>
    </row>
    <row r="671" spans="1:13" ht="30" customHeight="1" x14ac:dyDescent="0.3">
      <c r="A671" s="4">
        <v>85</v>
      </c>
      <c r="B671" s="225" t="s">
        <v>763</v>
      </c>
      <c r="C671" s="32" t="s">
        <v>817</v>
      </c>
      <c r="D671" s="13" t="s">
        <v>737</v>
      </c>
      <c r="E671" s="19" t="s">
        <v>814</v>
      </c>
      <c r="F671" s="13" t="s">
        <v>739</v>
      </c>
      <c r="G671" s="230" t="s">
        <v>833</v>
      </c>
      <c r="H671" s="228"/>
      <c r="I671" s="228"/>
      <c r="J671" s="228"/>
      <c r="K671" s="4"/>
      <c r="L671" s="65">
        <v>423000</v>
      </c>
      <c r="M671" s="65">
        <v>423000</v>
      </c>
    </row>
    <row r="672" spans="1:13" ht="27.6" x14ac:dyDescent="0.3">
      <c r="A672" s="4">
        <v>86</v>
      </c>
      <c r="B672" s="271"/>
      <c r="C672" s="32" t="s">
        <v>817</v>
      </c>
      <c r="D672" s="13" t="s">
        <v>737</v>
      </c>
      <c r="E672" s="19" t="s">
        <v>814</v>
      </c>
      <c r="F672" s="13" t="s">
        <v>740</v>
      </c>
      <c r="G672" s="231"/>
      <c r="H672" s="228"/>
      <c r="I672" s="228"/>
      <c r="J672" s="228"/>
      <c r="K672" s="4"/>
      <c r="L672" s="65">
        <v>2179000</v>
      </c>
      <c r="M672" s="65">
        <v>2179000</v>
      </c>
    </row>
    <row r="673" spans="1:13" ht="27.6" x14ac:dyDescent="0.3">
      <c r="A673" s="4">
        <v>87</v>
      </c>
      <c r="B673" s="226"/>
      <c r="C673" s="32" t="s">
        <v>817</v>
      </c>
      <c r="D673" s="13" t="s">
        <v>737</v>
      </c>
      <c r="E673" s="19" t="s">
        <v>814</v>
      </c>
      <c r="F673" s="13" t="s">
        <v>781</v>
      </c>
      <c r="G673" s="231"/>
      <c r="H673" s="228"/>
      <c r="I673" s="228"/>
      <c r="J673" s="228"/>
      <c r="K673" s="4"/>
      <c r="L673" s="65">
        <v>6345000</v>
      </c>
      <c r="M673" s="65">
        <v>6345000</v>
      </c>
    </row>
    <row r="674" spans="1:13" ht="30" customHeight="1" x14ac:dyDescent="0.3">
      <c r="A674" s="4">
        <v>88</v>
      </c>
      <c r="B674" s="223" t="s">
        <v>764</v>
      </c>
      <c r="C674" s="32" t="s">
        <v>818</v>
      </c>
      <c r="D674" s="13" t="s">
        <v>383</v>
      </c>
      <c r="E674" s="19" t="s">
        <v>814</v>
      </c>
      <c r="F674" s="13" t="s">
        <v>749</v>
      </c>
      <c r="G674" s="231"/>
      <c r="H674" s="228"/>
      <c r="I674" s="228"/>
      <c r="J674" s="228"/>
      <c r="K674" s="4"/>
      <c r="L674" s="65">
        <v>389000</v>
      </c>
      <c r="M674" s="65">
        <v>389000</v>
      </c>
    </row>
    <row r="675" spans="1:13" ht="27.6" x14ac:dyDescent="0.3">
      <c r="A675" s="4">
        <v>89</v>
      </c>
      <c r="B675" s="268"/>
      <c r="C675" s="32" t="s">
        <v>818</v>
      </c>
      <c r="D675" s="13" t="s">
        <v>383</v>
      </c>
      <c r="E675" s="19" t="s">
        <v>814</v>
      </c>
      <c r="F675" s="13" t="s">
        <v>819</v>
      </c>
      <c r="G675" s="231"/>
      <c r="H675" s="228"/>
      <c r="I675" s="228"/>
      <c r="J675" s="228"/>
      <c r="K675" s="4"/>
      <c r="L675" s="65">
        <v>1262000</v>
      </c>
      <c r="M675" s="65">
        <v>1262000</v>
      </c>
    </row>
    <row r="676" spans="1:13" ht="27.6" x14ac:dyDescent="0.3">
      <c r="A676" s="4">
        <v>90</v>
      </c>
      <c r="B676" s="268"/>
      <c r="C676" s="32" t="s">
        <v>820</v>
      </c>
      <c r="D676" s="13" t="s">
        <v>737</v>
      </c>
      <c r="E676" s="19" t="s">
        <v>814</v>
      </c>
      <c r="F676" s="13" t="s">
        <v>739</v>
      </c>
      <c r="G676" s="231"/>
      <c r="H676" s="228"/>
      <c r="I676" s="228"/>
      <c r="J676" s="228"/>
      <c r="K676" s="4"/>
      <c r="L676" s="65">
        <v>131000</v>
      </c>
      <c r="M676" s="65">
        <v>131000</v>
      </c>
    </row>
    <row r="677" spans="1:13" ht="27.6" x14ac:dyDescent="0.3">
      <c r="A677" s="4">
        <v>91</v>
      </c>
      <c r="B677" s="268"/>
      <c r="C677" s="32" t="s">
        <v>820</v>
      </c>
      <c r="D677" s="13" t="s">
        <v>737</v>
      </c>
      <c r="E677" s="19" t="s">
        <v>814</v>
      </c>
      <c r="F677" s="13" t="s">
        <v>740</v>
      </c>
      <c r="G677" s="231"/>
      <c r="H677" s="228"/>
      <c r="I677" s="228"/>
      <c r="J677" s="228"/>
      <c r="K677" s="4"/>
      <c r="L677" s="65">
        <v>556000</v>
      </c>
      <c r="M677" s="65">
        <v>556000</v>
      </c>
    </row>
    <row r="678" spans="1:13" ht="27.6" x14ac:dyDescent="0.3">
      <c r="A678" s="4">
        <v>92</v>
      </c>
      <c r="B678" s="268"/>
      <c r="C678" s="32" t="s">
        <v>820</v>
      </c>
      <c r="D678" s="13" t="s">
        <v>737</v>
      </c>
      <c r="E678" s="19" t="s">
        <v>814</v>
      </c>
      <c r="F678" s="13" t="s">
        <v>781</v>
      </c>
      <c r="G678" s="231"/>
      <c r="H678" s="228"/>
      <c r="I678" s="228"/>
      <c r="J678" s="228"/>
      <c r="K678" s="4"/>
      <c r="L678" s="65">
        <v>1880000</v>
      </c>
      <c r="M678" s="65">
        <v>1880000</v>
      </c>
    </row>
    <row r="679" spans="1:13" ht="27.6" x14ac:dyDescent="0.3">
      <c r="A679" s="4">
        <v>93</v>
      </c>
      <c r="B679" s="268"/>
      <c r="C679" s="32" t="s">
        <v>821</v>
      </c>
      <c r="D679" s="13" t="s">
        <v>737</v>
      </c>
      <c r="E679" s="19" t="s">
        <v>814</v>
      </c>
      <c r="F679" s="13" t="s">
        <v>739</v>
      </c>
      <c r="G679" s="231"/>
      <c r="H679" s="228"/>
      <c r="I679" s="228"/>
      <c r="J679" s="228"/>
      <c r="K679" s="4"/>
      <c r="L679" s="65">
        <v>188000</v>
      </c>
      <c r="M679" s="65">
        <v>188000</v>
      </c>
    </row>
    <row r="680" spans="1:13" ht="27.6" x14ac:dyDescent="0.3">
      <c r="A680" s="4">
        <v>94</v>
      </c>
      <c r="B680" s="268"/>
      <c r="C680" s="32" t="s">
        <v>821</v>
      </c>
      <c r="D680" s="13" t="s">
        <v>737</v>
      </c>
      <c r="E680" s="19" t="s">
        <v>814</v>
      </c>
      <c r="F680" s="13" t="s">
        <v>740</v>
      </c>
      <c r="G680" s="231"/>
      <c r="H680" s="228"/>
      <c r="I680" s="228"/>
      <c r="J680" s="228"/>
      <c r="K680" s="4"/>
      <c r="L680" s="65">
        <v>1017000</v>
      </c>
      <c r="M680" s="65">
        <v>1017000</v>
      </c>
    </row>
    <row r="681" spans="1:13" ht="27.6" x14ac:dyDescent="0.3">
      <c r="A681" s="4">
        <v>95</v>
      </c>
      <c r="B681" s="268"/>
      <c r="C681" s="32" t="s">
        <v>821</v>
      </c>
      <c r="D681" s="13" t="s">
        <v>737</v>
      </c>
      <c r="E681" s="19" t="s">
        <v>814</v>
      </c>
      <c r="F681" s="13" t="s">
        <v>781</v>
      </c>
      <c r="G681" s="231"/>
      <c r="H681" s="228"/>
      <c r="I681" s="228"/>
      <c r="J681" s="228"/>
      <c r="K681" s="4"/>
      <c r="L681" s="65">
        <v>3190000</v>
      </c>
      <c r="M681" s="65">
        <v>3190000</v>
      </c>
    </row>
    <row r="682" spans="1:13" ht="27.6" x14ac:dyDescent="0.3">
      <c r="A682" s="4">
        <v>96</v>
      </c>
      <c r="B682" s="268"/>
      <c r="C682" s="32" t="s">
        <v>822</v>
      </c>
      <c r="D682" s="13" t="s">
        <v>737</v>
      </c>
      <c r="E682" s="19" t="s">
        <v>814</v>
      </c>
      <c r="F682" s="13" t="s">
        <v>739</v>
      </c>
      <c r="G682" s="231"/>
      <c r="H682" s="228"/>
      <c r="I682" s="228"/>
      <c r="J682" s="228"/>
      <c r="K682" s="4"/>
      <c r="L682" s="65">
        <v>285000</v>
      </c>
      <c r="M682" s="65">
        <v>285000</v>
      </c>
    </row>
    <row r="683" spans="1:13" ht="27.6" x14ac:dyDescent="0.3">
      <c r="A683" s="4">
        <v>97</v>
      </c>
      <c r="B683" s="268"/>
      <c r="C683" s="32" t="s">
        <v>822</v>
      </c>
      <c r="D683" s="13" t="s">
        <v>737</v>
      </c>
      <c r="E683" s="19" t="s">
        <v>814</v>
      </c>
      <c r="F683" s="13" t="s">
        <v>740</v>
      </c>
      <c r="G683" s="231"/>
      <c r="H683" s="228"/>
      <c r="I683" s="228"/>
      <c r="J683" s="228"/>
      <c r="K683" s="4"/>
      <c r="L683" s="65">
        <v>1377000</v>
      </c>
      <c r="M683" s="65">
        <v>1377000</v>
      </c>
    </row>
    <row r="684" spans="1:13" ht="27.6" x14ac:dyDescent="0.3">
      <c r="A684" s="4">
        <v>98</v>
      </c>
      <c r="B684" s="268"/>
      <c r="C684" s="32" t="s">
        <v>822</v>
      </c>
      <c r="D684" s="13" t="s">
        <v>737</v>
      </c>
      <c r="E684" s="19" t="s">
        <v>814</v>
      </c>
      <c r="F684" s="13" t="s">
        <v>781</v>
      </c>
      <c r="G684" s="231"/>
      <c r="H684" s="228"/>
      <c r="I684" s="228"/>
      <c r="J684" s="228"/>
      <c r="K684" s="4"/>
      <c r="L684" s="65">
        <v>4246000</v>
      </c>
      <c r="M684" s="65">
        <v>4246000</v>
      </c>
    </row>
    <row r="685" spans="1:13" ht="27.6" x14ac:dyDescent="0.3">
      <c r="A685" s="4">
        <v>99</v>
      </c>
      <c r="B685" s="268"/>
      <c r="C685" s="32" t="s">
        <v>823</v>
      </c>
      <c r="D685" s="13" t="s">
        <v>737</v>
      </c>
      <c r="E685" s="19" t="s">
        <v>814</v>
      </c>
      <c r="F685" s="13" t="s">
        <v>739</v>
      </c>
      <c r="G685" s="231"/>
      <c r="H685" s="228"/>
      <c r="I685" s="228"/>
      <c r="J685" s="228"/>
      <c r="K685" s="4"/>
      <c r="L685" s="65">
        <v>366000</v>
      </c>
      <c r="M685" s="65">
        <v>366000</v>
      </c>
    </row>
    <row r="686" spans="1:13" ht="27.6" x14ac:dyDescent="0.3">
      <c r="A686" s="4">
        <v>100</v>
      </c>
      <c r="B686" s="268"/>
      <c r="C686" s="32" t="s">
        <v>823</v>
      </c>
      <c r="D686" s="13" t="s">
        <v>737</v>
      </c>
      <c r="E686" s="19" t="s">
        <v>814</v>
      </c>
      <c r="F686" s="13" t="s">
        <v>740</v>
      </c>
      <c r="G686" s="231"/>
      <c r="H686" s="228"/>
      <c r="I686" s="228"/>
      <c r="J686" s="228"/>
      <c r="K686" s="4"/>
      <c r="L686" s="65">
        <v>1800000</v>
      </c>
      <c r="M686" s="65">
        <v>1800000</v>
      </c>
    </row>
    <row r="687" spans="1:13" ht="27.6" x14ac:dyDescent="0.3">
      <c r="A687" s="4">
        <v>101</v>
      </c>
      <c r="B687" s="224"/>
      <c r="C687" s="32" t="s">
        <v>823</v>
      </c>
      <c r="D687" s="13" t="s">
        <v>737</v>
      </c>
      <c r="E687" s="19" t="s">
        <v>814</v>
      </c>
      <c r="F687" s="13" t="s">
        <v>781</v>
      </c>
      <c r="G687" s="232"/>
      <c r="H687" s="229"/>
      <c r="I687" s="228"/>
      <c r="J687" s="228"/>
      <c r="K687" s="4"/>
      <c r="L687" s="65">
        <v>5456000</v>
      </c>
      <c r="M687" s="65">
        <v>5456000</v>
      </c>
    </row>
    <row r="688" spans="1:13" ht="30" customHeight="1" x14ac:dyDescent="0.3">
      <c r="A688" s="4">
        <v>102</v>
      </c>
      <c r="B688" s="223" t="s">
        <v>765</v>
      </c>
      <c r="C688" s="32" t="s">
        <v>824</v>
      </c>
      <c r="D688" s="13" t="s">
        <v>737</v>
      </c>
      <c r="E688" s="19" t="s">
        <v>814</v>
      </c>
      <c r="F688" s="13" t="s">
        <v>749</v>
      </c>
      <c r="G688" s="230" t="s">
        <v>834</v>
      </c>
      <c r="H688" s="227"/>
      <c r="I688" s="228"/>
      <c r="J688" s="228"/>
      <c r="K688" s="4"/>
      <c r="L688" s="65">
        <v>1118000</v>
      </c>
      <c r="M688" s="65">
        <v>1118000</v>
      </c>
    </row>
    <row r="689" spans="1:14" ht="27.6" x14ac:dyDescent="0.3">
      <c r="A689" s="4">
        <v>103</v>
      </c>
      <c r="B689" s="224"/>
      <c r="C689" s="32" t="s">
        <v>824</v>
      </c>
      <c r="D689" s="13" t="s">
        <v>737</v>
      </c>
      <c r="E689" s="19" t="s">
        <v>814</v>
      </c>
      <c r="F689" s="13" t="s">
        <v>825</v>
      </c>
      <c r="G689" s="231"/>
      <c r="H689" s="228"/>
      <c r="I689" s="228"/>
      <c r="J689" s="228"/>
      <c r="K689" s="4"/>
      <c r="L689" s="65">
        <v>3580000</v>
      </c>
      <c r="M689" s="65">
        <v>3580000</v>
      </c>
    </row>
    <row r="690" spans="1:14" ht="30" customHeight="1" x14ac:dyDescent="0.3">
      <c r="A690" s="4">
        <v>104</v>
      </c>
      <c r="B690" s="223" t="s">
        <v>766</v>
      </c>
      <c r="C690" s="32" t="s">
        <v>826</v>
      </c>
      <c r="D690" s="13" t="s">
        <v>737</v>
      </c>
      <c r="E690" s="19" t="s">
        <v>814</v>
      </c>
      <c r="F690" s="13" t="s">
        <v>749</v>
      </c>
      <c r="G690" s="231"/>
      <c r="H690" s="228"/>
      <c r="I690" s="228"/>
      <c r="J690" s="228"/>
      <c r="K690" s="4"/>
      <c r="L690" s="65">
        <v>883000</v>
      </c>
      <c r="M690" s="65">
        <v>883000</v>
      </c>
    </row>
    <row r="691" spans="1:14" ht="27.6" x14ac:dyDescent="0.3">
      <c r="A691" s="4">
        <v>105</v>
      </c>
      <c r="B691" s="224"/>
      <c r="C691" s="32" t="s">
        <v>826</v>
      </c>
      <c r="D691" s="13" t="s">
        <v>737</v>
      </c>
      <c r="E691" s="19" t="s">
        <v>814</v>
      </c>
      <c r="F691" s="13" t="s">
        <v>827</v>
      </c>
      <c r="G691" s="231"/>
      <c r="H691" s="228"/>
      <c r="I691" s="228"/>
      <c r="J691" s="228"/>
      <c r="K691" s="4"/>
      <c r="L691" s="65">
        <v>2845000</v>
      </c>
      <c r="M691" s="65">
        <v>2845000</v>
      </c>
    </row>
    <row r="692" spans="1:14" ht="18.75" customHeight="1" x14ac:dyDescent="0.3">
      <c r="A692" s="4">
        <v>106</v>
      </c>
      <c r="B692" s="223" t="s">
        <v>767</v>
      </c>
      <c r="C692" s="32" t="s">
        <v>828</v>
      </c>
      <c r="D692" s="13" t="s">
        <v>383</v>
      </c>
      <c r="E692" s="19" t="s">
        <v>776</v>
      </c>
      <c r="F692" s="13" t="s">
        <v>385</v>
      </c>
      <c r="G692" s="231"/>
      <c r="H692" s="228"/>
      <c r="I692" s="228"/>
      <c r="J692" s="228"/>
      <c r="K692" s="4"/>
      <c r="L692" s="65">
        <v>327000</v>
      </c>
      <c r="M692" s="65">
        <v>327000</v>
      </c>
    </row>
    <row r="693" spans="1:14" x14ac:dyDescent="0.3">
      <c r="A693" s="4">
        <v>107</v>
      </c>
      <c r="B693" s="224"/>
      <c r="C693" s="32" t="s">
        <v>829</v>
      </c>
      <c r="D693" s="13" t="s">
        <v>383</v>
      </c>
      <c r="E693" s="19" t="s">
        <v>776</v>
      </c>
      <c r="F693" s="32" t="s">
        <v>385</v>
      </c>
      <c r="G693" s="232"/>
      <c r="H693" s="229"/>
      <c r="I693" s="229"/>
      <c r="J693" s="229"/>
      <c r="K693" s="4"/>
      <c r="L693" s="65">
        <v>359000</v>
      </c>
      <c r="M693" s="65">
        <v>359000</v>
      </c>
    </row>
    <row r="694" spans="1:14" ht="28.95" customHeight="1" x14ac:dyDescent="0.3">
      <c r="A694" s="220" t="s">
        <v>1414</v>
      </c>
      <c r="B694" s="221"/>
      <c r="C694" s="221"/>
      <c r="D694" s="221"/>
      <c r="E694" s="221"/>
      <c r="F694" s="221"/>
      <c r="G694" s="221"/>
      <c r="H694" s="221"/>
      <c r="I694" s="221"/>
      <c r="J694" s="221"/>
      <c r="K694" s="221"/>
      <c r="L694" s="221"/>
      <c r="M694" s="222"/>
    </row>
    <row r="695" spans="1:14" ht="82.8" x14ac:dyDescent="0.3">
      <c r="A695" s="4">
        <v>1</v>
      </c>
      <c r="B695" s="174" t="s">
        <v>1415</v>
      </c>
      <c r="C695" s="175" t="s">
        <v>1416</v>
      </c>
      <c r="D695" s="174" t="s">
        <v>383</v>
      </c>
      <c r="E695" s="176" t="s">
        <v>1417</v>
      </c>
      <c r="F695" s="176" t="s">
        <v>1418</v>
      </c>
      <c r="G695" s="177" t="s">
        <v>1419</v>
      </c>
      <c r="H695" s="177" t="s">
        <v>35</v>
      </c>
      <c r="I695" s="177" t="s">
        <v>1420</v>
      </c>
      <c r="J695" s="177" t="s">
        <v>1421</v>
      </c>
      <c r="K695" s="174"/>
      <c r="L695" s="179">
        <v>94100</v>
      </c>
      <c r="M695" s="179">
        <v>94100</v>
      </c>
      <c r="N695" s="179">
        <v>94100</v>
      </c>
    </row>
    <row r="696" spans="1:14" ht="82.8" x14ac:dyDescent="0.3">
      <c r="A696" s="4">
        <v>2</v>
      </c>
      <c r="B696" s="174" t="s">
        <v>1415</v>
      </c>
      <c r="C696" s="175" t="s">
        <v>1422</v>
      </c>
      <c r="D696" s="174" t="s">
        <v>383</v>
      </c>
      <c r="E696" s="176" t="s">
        <v>1423</v>
      </c>
      <c r="F696" s="176" t="s">
        <v>1424</v>
      </c>
      <c r="G696" s="177" t="s">
        <v>1419</v>
      </c>
      <c r="H696" s="177" t="s">
        <v>35</v>
      </c>
      <c r="I696" s="177" t="s">
        <v>1420</v>
      </c>
      <c r="J696" s="177" t="s">
        <v>1421</v>
      </c>
      <c r="K696" s="174"/>
      <c r="L696" s="179">
        <v>31100</v>
      </c>
      <c r="M696" s="179">
        <v>31100</v>
      </c>
      <c r="N696" s="179">
        <v>31100</v>
      </c>
    </row>
    <row r="697" spans="1:14" ht="82.8" x14ac:dyDescent="0.3">
      <c r="A697" s="4">
        <v>3</v>
      </c>
      <c r="B697" s="174" t="s">
        <v>1415</v>
      </c>
      <c r="C697" s="175" t="s">
        <v>1425</v>
      </c>
      <c r="D697" s="174" t="s">
        <v>383</v>
      </c>
      <c r="E697" s="176" t="s">
        <v>1423</v>
      </c>
      <c r="F697" s="176" t="s">
        <v>1426</v>
      </c>
      <c r="G697" s="177" t="s">
        <v>1419</v>
      </c>
      <c r="H697" s="177" t="s">
        <v>35</v>
      </c>
      <c r="I697" s="177" t="s">
        <v>1420</v>
      </c>
      <c r="J697" s="177" t="s">
        <v>1421</v>
      </c>
      <c r="K697" s="174"/>
      <c r="L697" s="179">
        <v>33000</v>
      </c>
      <c r="M697" s="179">
        <v>33000</v>
      </c>
      <c r="N697" s="179">
        <v>33000</v>
      </c>
    </row>
    <row r="698" spans="1:14" ht="82.8" x14ac:dyDescent="0.3">
      <c r="A698" s="4">
        <v>4</v>
      </c>
      <c r="B698" s="174" t="s">
        <v>1415</v>
      </c>
      <c r="C698" s="175" t="s">
        <v>1427</v>
      </c>
      <c r="D698" s="174" t="s">
        <v>383</v>
      </c>
      <c r="E698" s="176" t="s">
        <v>1428</v>
      </c>
      <c r="F698" s="176" t="s">
        <v>1424</v>
      </c>
      <c r="G698" s="177" t="s">
        <v>1419</v>
      </c>
      <c r="H698" s="177" t="s">
        <v>35</v>
      </c>
      <c r="I698" s="177" t="s">
        <v>1420</v>
      </c>
      <c r="J698" s="177" t="s">
        <v>1421</v>
      </c>
      <c r="K698" s="174"/>
      <c r="L698" s="179">
        <v>44100</v>
      </c>
      <c r="M698" s="179">
        <v>44100</v>
      </c>
      <c r="N698" s="179">
        <v>44100</v>
      </c>
    </row>
    <row r="699" spans="1:14" ht="82.8" x14ac:dyDescent="0.3">
      <c r="A699" s="4">
        <v>5</v>
      </c>
      <c r="B699" s="174" t="s">
        <v>1415</v>
      </c>
      <c r="C699" s="175" t="s">
        <v>1429</v>
      </c>
      <c r="D699" s="174" t="s">
        <v>383</v>
      </c>
      <c r="E699" s="176" t="s">
        <v>1428</v>
      </c>
      <c r="F699" s="176" t="s">
        <v>1424</v>
      </c>
      <c r="G699" s="177" t="s">
        <v>1419</v>
      </c>
      <c r="H699" s="177" t="s">
        <v>35</v>
      </c>
      <c r="I699" s="177" t="s">
        <v>1420</v>
      </c>
      <c r="J699" s="177" t="s">
        <v>1421</v>
      </c>
      <c r="K699" s="174"/>
      <c r="L699" s="179">
        <v>46500</v>
      </c>
      <c r="M699" s="179">
        <v>46500</v>
      </c>
      <c r="N699" s="179">
        <v>46500</v>
      </c>
    </row>
    <row r="700" spans="1:14" ht="82.8" x14ac:dyDescent="0.3">
      <c r="A700" s="4">
        <v>6</v>
      </c>
      <c r="B700" s="174" t="s">
        <v>1415</v>
      </c>
      <c r="C700" s="175" t="s">
        <v>1430</v>
      </c>
      <c r="D700" s="174" t="s">
        <v>383</v>
      </c>
      <c r="E700" s="176" t="s">
        <v>1431</v>
      </c>
      <c r="F700" s="176" t="s">
        <v>1432</v>
      </c>
      <c r="G700" s="177" t="s">
        <v>1419</v>
      </c>
      <c r="H700" s="177" t="s">
        <v>35</v>
      </c>
      <c r="I700" s="177" t="s">
        <v>1420</v>
      </c>
      <c r="J700" s="177" t="s">
        <v>1421</v>
      </c>
      <c r="K700" s="174"/>
      <c r="L700" s="179">
        <v>153000</v>
      </c>
      <c r="M700" s="179">
        <v>153000</v>
      </c>
      <c r="N700" s="179">
        <v>153000</v>
      </c>
    </row>
    <row r="701" spans="1:14" ht="82.8" x14ac:dyDescent="0.3">
      <c r="A701" s="4">
        <v>7</v>
      </c>
      <c r="B701" s="174" t="s">
        <v>1415</v>
      </c>
      <c r="C701" s="175" t="s">
        <v>1433</v>
      </c>
      <c r="D701" s="174" t="s">
        <v>383</v>
      </c>
      <c r="E701" s="176" t="s">
        <v>1434</v>
      </c>
      <c r="F701" s="176" t="s">
        <v>1435</v>
      </c>
      <c r="G701" s="177" t="s">
        <v>1419</v>
      </c>
      <c r="H701" s="177" t="s">
        <v>35</v>
      </c>
      <c r="I701" s="177" t="s">
        <v>1420</v>
      </c>
      <c r="J701" s="177" t="s">
        <v>1421</v>
      </c>
      <c r="K701" s="174"/>
      <c r="L701" s="179">
        <v>190500</v>
      </c>
      <c r="M701" s="179">
        <v>190500</v>
      </c>
      <c r="N701" s="179">
        <v>190500</v>
      </c>
    </row>
    <row r="702" spans="1:14" ht="82.8" x14ac:dyDescent="0.3">
      <c r="A702" s="4">
        <v>8</v>
      </c>
      <c r="B702" s="174" t="s">
        <v>1415</v>
      </c>
      <c r="C702" s="175" t="s">
        <v>1436</v>
      </c>
      <c r="D702" s="174" t="s">
        <v>383</v>
      </c>
      <c r="E702" s="176" t="s">
        <v>1423</v>
      </c>
      <c r="F702" s="176" t="s">
        <v>1437</v>
      </c>
      <c r="G702" s="177" t="s">
        <v>1419</v>
      </c>
      <c r="H702" s="177" t="s">
        <v>35</v>
      </c>
      <c r="I702" s="177" t="s">
        <v>1420</v>
      </c>
      <c r="J702" s="177" t="s">
        <v>1421</v>
      </c>
      <c r="K702" s="174"/>
      <c r="L702" s="179">
        <v>212000</v>
      </c>
      <c r="M702" s="179">
        <v>212000</v>
      </c>
      <c r="N702" s="179">
        <v>212000</v>
      </c>
    </row>
    <row r="703" spans="1:14" ht="82.8" x14ac:dyDescent="0.3">
      <c r="A703" s="4">
        <v>9</v>
      </c>
      <c r="B703" s="174" t="s">
        <v>1415</v>
      </c>
      <c r="C703" s="175" t="s">
        <v>1438</v>
      </c>
      <c r="D703" s="174" t="s">
        <v>383</v>
      </c>
      <c r="E703" s="176" t="s">
        <v>1439</v>
      </c>
      <c r="F703" s="176" t="s">
        <v>1424</v>
      </c>
      <c r="G703" s="177" t="s">
        <v>1419</v>
      </c>
      <c r="H703" s="177" t="s">
        <v>35</v>
      </c>
      <c r="I703" s="177" t="s">
        <v>1420</v>
      </c>
      <c r="J703" s="177" t="s">
        <v>1421</v>
      </c>
      <c r="K703" s="174"/>
      <c r="L703" s="179">
        <v>25000</v>
      </c>
      <c r="M703" s="179">
        <v>25000</v>
      </c>
      <c r="N703" s="179">
        <v>25000</v>
      </c>
    </row>
    <row r="704" spans="1:14" ht="82.8" x14ac:dyDescent="0.3">
      <c r="A704" s="4">
        <v>10</v>
      </c>
      <c r="B704" s="174" t="s">
        <v>1415</v>
      </c>
      <c r="C704" s="175" t="s">
        <v>1440</v>
      </c>
      <c r="D704" s="174" t="s">
        <v>383</v>
      </c>
      <c r="E704" s="176" t="s">
        <v>1434</v>
      </c>
      <c r="F704" s="176" t="s">
        <v>1441</v>
      </c>
      <c r="G704" s="177" t="s">
        <v>1419</v>
      </c>
      <c r="H704" s="177" t="s">
        <v>35</v>
      </c>
      <c r="I704" s="177" t="s">
        <v>1420</v>
      </c>
      <c r="J704" s="177" t="s">
        <v>1421</v>
      </c>
      <c r="K704" s="174"/>
      <c r="L704" s="179">
        <v>86000</v>
      </c>
      <c r="M704" s="179">
        <v>86000</v>
      </c>
      <c r="N704" s="179">
        <v>86000</v>
      </c>
    </row>
    <row r="705" spans="1:14" ht="82.8" x14ac:dyDescent="0.3">
      <c r="A705" s="4">
        <v>11</v>
      </c>
      <c r="B705" s="174" t="s">
        <v>1415</v>
      </c>
      <c r="C705" s="181" t="s">
        <v>1442</v>
      </c>
      <c r="D705" s="174" t="s">
        <v>383</v>
      </c>
      <c r="E705" s="176" t="s">
        <v>1443</v>
      </c>
      <c r="F705" s="176" t="s">
        <v>1444</v>
      </c>
      <c r="G705" s="177" t="s">
        <v>1419</v>
      </c>
      <c r="H705" s="177" t="s">
        <v>35</v>
      </c>
      <c r="I705" s="177" t="s">
        <v>1420</v>
      </c>
      <c r="J705" s="177" t="s">
        <v>1421</v>
      </c>
      <c r="K705" s="174"/>
      <c r="L705" s="182">
        <v>178500</v>
      </c>
      <c r="M705" s="182">
        <v>178500</v>
      </c>
      <c r="N705" s="182">
        <v>178500</v>
      </c>
    </row>
    <row r="706" spans="1:14" ht="82.8" x14ac:dyDescent="0.3">
      <c r="A706" s="4">
        <v>12</v>
      </c>
      <c r="B706" s="174" t="s">
        <v>1415</v>
      </c>
      <c r="C706" s="181" t="s">
        <v>1445</v>
      </c>
      <c r="D706" s="174" t="s">
        <v>383</v>
      </c>
      <c r="E706" s="176" t="s">
        <v>1446</v>
      </c>
      <c r="F706" s="176" t="s">
        <v>1444</v>
      </c>
      <c r="G706" s="177" t="s">
        <v>1419</v>
      </c>
      <c r="H706" s="177" t="s">
        <v>35</v>
      </c>
      <c r="I706" s="177" t="s">
        <v>1420</v>
      </c>
      <c r="J706" s="177" t="s">
        <v>1421</v>
      </c>
      <c r="K706" s="174"/>
      <c r="L706" s="182">
        <v>414100</v>
      </c>
      <c r="M706" s="182">
        <v>414100</v>
      </c>
      <c r="N706" s="182">
        <v>414100</v>
      </c>
    </row>
    <row r="707" spans="1:14" ht="82.8" x14ac:dyDescent="0.3">
      <c r="A707" s="4">
        <v>13</v>
      </c>
      <c r="B707" s="174" t="s">
        <v>1415</v>
      </c>
      <c r="C707" s="181" t="s">
        <v>1447</v>
      </c>
      <c r="D707" s="174" t="s">
        <v>383</v>
      </c>
      <c r="E707" s="176" t="s">
        <v>1448</v>
      </c>
      <c r="F707" s="176" t="s">
        <v>1444</v>
      </c>
      <c r="G707" s="177" t="s">
        <v>1419</v>
      </c>
      <c r="H707" s="177" t="s">
        <v>35</v>
      </c>
      <c r="I707" s="177" t="s">
        <v>1420</v>
      </c>
      <c r="J707" s="177" t="s">
        <v>1421</v>
      </c>
      <c r="K707" s="174"/>
      <c r="L707" s="182">
        <v>203700</v>
      </c>
      <c r="M707" s="182">
        <v>203700</v>
      </c>
      <c r="N707" s="182">
        <v>203700</v>
      </c>
    </row>
    <row r="708" spans="1:14" ht="82.8" x14ac:dyDescent="0.3">
      <c r="A708" s="4">
        <v>14</v>
      </c>
      <c r="B708" s="174" t="s">
        <v>1415</v>
      </c>
      <c r="C708" s="175" t="s">
        <v>1449</v>
      </c>
      <c r="D708" s="174" t="s">
        <v>383</v>
      </c>
      <c r="E708" s="176" t="s">
        <v>1448</v>
      </c>
      <c r="F708" s="176" t="s">
        <v>1450</v>
      </c>
      <c r="G708" s="177" t="s">
        <v>1419</v>
      </c>
      <c r="H708" s="177" t="s">
        <v>35</v>
      </c>
      <c r="I708" s="177" t="s">
        <v>1420</v>
      </c>
      <c r="J708" s="177" t="s">
        <v>1421</v>
      </c>
      <c r="K708" s="174"/>
      <c r="L708" s="182">
        <v>81200</v>
      </c>
      <c r="M708" s="182">
        <v>81200</v>
      </c>
      <c r="N708" s="182">
        <v>81200</v>
      </c>
    </row>
    <row r="709" spans="1:14" ht="82.8" x14ac:dyDescent="0.3">
      <c r="A709" s="4">
        <v>15</v>
      </c>
      <c r="B709" s="174" t="s">
        <v>1415</v>
      </c>
      <c r="C709" s="181" t="s">
        <v>1451</v>
      </c>
      <c r="D709" s="174" t="s">
        <v>383</v>
      </c>
      <c r="E709" s="176" t="s">
        <v>1448</v>
      </c>
      <c r="F709" s="176" t="s">
        <v>1452</v>
      </c>
      <c r="G709" s="177" t="s">
        <v>1419</v>
      </c>
      <c r="H709" s="177" t="s">
        <v>35</v>
      </c>
      <c r="I709" s="177" t="s">
        <v>1420</v>
      </c>
      <c r="J709" s="177" t="s">
        <v>1421</v>
      </c>
      <c r="K709" s="174"/>
      <c r="L709" s="182">
        <v>470500</v>
      </c>
      <c r="M709" s="182">
        <v>470500</v>
      </c>
      <c r="N709" s="182">
        <v>470500</v>
      </c>
    </row>
    <row r="710" spans="1:14" ht="82.8" x14ac:dyDescent="0.3">
      <c r="A710" s="4">
        <v>16</v>
      </c>
      <c r="B710" s="174" t="s">
        <v>1415</v>
      </c>
      <c r="C710" s="175" t="s">
        <v>1453</v>
      </c>
      <c r="D710" s="174" t="s">
        <v>1454</v>
      </c>
      <c r="E710" s="183" t="s">
        <v>1455</v>
      </c>
      <c r="F710" s="176" t="s">
        <v>1456</v>
      </c>
      <c r="G710" s="177" t="s">
        <v>1419</v>
      </c>
      <c r="H710" s="177" t="s">
        <v>35</v>
      </c>
      <c r="I710" s="177" t="s">
        <v>1420</v>
      </c>
      <c r="J710" s="177" t="s">
        <v>1421</v>
      </c>
      <c r="K710" s="174"/>
      <c r="L710" s="182">
        <v>5755300</v>
      </c>
      <c r="M710" s="182">
        <v>5755300</v>
      </c>
      <c r="N710" s="182">
        <v>5755300</v>
      </c>
    </row>
    <row r="711" spans="1:14" ht="82.8" x14ac:dyDescent="0.3">
      <c r="A711" s="4">
        <v>17</v>
      </c>
      <c r="B711" s="174" t="s">
        <v>1415</v>
      </c>
      <c r="C711" s="175" t="s">
        <v>1457</v>
      </c>
      <c r="D711" s="174" t="s">
        <v>1454</v>
      </c>
      <c r="E711" s="183" t="s">
        <v>1458</v>
      </c>
      <c r="F711" s="176" t="s">
        <v>1456</v>
      </c>
      <c r="G711" s="177" t="s">
        <v>1419</v>
      </c>
      <c r="H711" s="177" t="s">
        <v>35</v>
      </c>
      <c r="I711" s="177" t="s">
        <v>1420</v>
      </c>
      <c r="J711" s="177" t="s">
        <v>1421</v>
      </c>
      <c r="K711" s="174"/>
      <c r="L711" s="182">
        <v>2855000</v>
      </c>
      <c r="M711" s="182">
        <v>2855000</v>
      </c>
      <c r="N711" s="182">
        <v>2855000</v>
      </c>
    </row>
    <row r="712" spans="1:14" ht="82.8" x14ac:dyDescent="0.3">
      <c r="A712" s="4">
        <v>18</v>
      </c>
      <c r="B712" s="174" t="s">
        <v>384</v>
      </c>
      <c r="C712" s="175" t="s">
        <v>1459</v>
      </c>
      <c r="D712" s="174" t="s">
        <v>1460</v>
      </c>
      <c r="E712" s="183" t="s">
        <v>1461</v>
      </c>
      <c r="F712" s="176" t="s">
        <v>385</v>
      </c>
      <c r="G712" s="177" t="s">
        <v>1419</v>
      </c>
      <c r="H712" s="177" t="s">
        <v>35</v>
      </c>
      <c r="I712" s="177" t="s">
        <v>1420</v>
      </c>
      <c r="J712" s="198" t="s">
        <v>1421</v>
      </c>
      <c r="K712" s="174"/>
      <c r="L712" s="196">
        <v>597000</v>
      </c>
      <c r="M712" s="182">
        <v>597000</v>
      </c>
      <c r="N712" s="182">
        <v>597000</v>
      </c>
    </row>
    <row r="713" spans="1:14" ht="82.8" x14ac:dyDescent="0.3">
      <c r="A713" s="4">
        <v>19</v>
      </c>
      <c r="B713" s="174" t="s">
        <v>1415</v>
      </c>
      <c r="C713" s="175" t="s">
        <v>1462</v>
      </c>
      <c r="D713" s="174" t="s">
        <v>1454</v>
      </c>
      <c r="E713" s="183" t="s">
        <v>1455</v>
      </c>
      <c r="F713" s="176" t="s">
        <v>1456</v>
      </c>
      <c r="G713" s="177" t="s">
        <v>1419</v>
      </c>
      <c r="H713" s="177" t="s">
        <v>35</v>
      </c>
      <c r="I713" s="177" t="s">
        <v>1420</v>
      </c>
      <c r="J713" s="198" t="s">
        <v>1421</v>
      </c>
      <c r="K713" s="174"/>
      <c r="L713" s="196">
        <v>2792800</v>
      </c>
      <c r="M713" s="182">
        <v>2792800</v>
      </c>
      <c r="N713" s="182">
        <v>2792800</v>
      </c>
    </row>
    <row r="714" spans="1:14" ht="27.6" x14ac:dyDescent="0.3">
      <c r="A714" s="4">
        <v>20</v>
      </c>
      <c r="B714" s="174" t="s">
        <v>1415</v>
      </c>
      <c r="C714" s="175" t="s">
        <v>1463</v>
      </c>
      <c r="D714" s="174" t="s">
        <v>1454</v>
      </c>
      <c r="E714" s="183" t="s">
        <v>1458</v>
      </c>
      <c r="F714" s="176" t="s">
        <v>1456</v>
      </c>
      <c r="G714" s="177" t="s">
        <v>1419</v>
      </c>
      <c r="H714" s="177" t="s">
        <v>35</v>
      </c>
      <c r="I714" s="178"/>
      <c r="K714" s="180"/>
      <c r="L714" s="196">
        <v>1786500</v>
      </c>
      <c r="M714" s="182">
        <v>1786500</v>
      </c>
      <c r="N714" s="182">
        <v>1786500</v>
      </c>
    </row>
    <row r="715" spans="1:14" ht="82.8" x14ac:dyDescent="0.3">
      <c r="A715" s="4">
        <v>21</v>
      </c>
      <c r="B715" s="174" t="s">
        <v>384</v>
      </c>
      <c r="C715" s="175" t="s">
        <v>1464</v>
      </c>
      <c r="D715" s="174" t="s">
        <v>1460</v>
      </c>
      <c r="E715" s="183" t="s">
        <v>1461</v>
      </c>
      <c r="F715" s="176" t="s">
        <v>385</v>
      </c>
      <c r="G715" s="177" t="s">
        <v>1419</v>
      </c>
      <c r="H715" s="177" t="s">
        <v>35</v>
      </c>
      <c r="I715" s="177" t="s">
        <v>1420</v>
      </c>
      <c r="J715" s="198" t="s">
        <v>1421</v>
      </c>
      <c r="K715" s="180"/>
      <c r="L715" s="196">
        <v>451000</v>
      </c>
      <c r="M715" s="182">
        <v>451000</v>
      </c>
      <c r="N715" s="182">
        <v>451000</v>
      </c>
    </row>
    <row r="716" spans="1:14" ht="82.8" x14ac:dyDescent="0.3">
      <c r="A716" s="4">
        <v>22</v>
      </c>
      <c r="B716" s="174" t="s">
        <v>384</v>
      </c>
      <c r="C716" s="175" t="s">
        <v>1465</v>
      </c>
      <c r="D716" s="174" t="s">
        <v>1460</v>
      </c>
      <c r="E716" s="183" t="s">
        <v>1461</v>
      </c>
      <c r="F716" s="176" t="s">
        <v>385</v>
      </c>
      <c r="G716" s="177" t="s">
        <v>1419</v>
      </c>
      <c r="H716" s="177" t="s">
        <v>35</v>
      </c>
      <c r="I716" s="177" t="s">
        <v>1420</v>
      </c>
      <c r="J716" s="198" t="s">
        <v>1421</v>
      </c>
      <c r="K716" s="180"/>
      <c r="L716" s="196">
        <v>331000</v>
      </c>
      <c r="M716" s="182">
        <v>331000</v>
      </c>
      <c r="N716" s="182">
        <v>331000</v>
      </c>
    </row>
    <row r="717" spans="1:14" ht="82.8" x14ac:dyDescent="0.3">
      <c r="A717" s="4">
        <v>23</v>
      </c>
      <c r="B717" s="174" t="s">
        <v>384</v>
      </c>
      <c r="C717" s="175" t="s">
        <v>1466</v>
      </c>
      <c r="D717" s="174" t="s">
        <v>1460</v>
      </c>
      <c r="E717" s="183" t="s">
        <v>1461</v>
      </c>
      <c r="F717" s="176" t="s">
        <v>385</v>
      </c>
      <c r="G717" s="177" t="s">
        <v>1419</v>
      </c>
      <c r="H717" s="177" t="s">
        <v>35</v>
      </c>
      <c r="I717" s="177" t="s">
        <v>1420</v>
      </c>
      <c r="J717" s="198" t="s">
        <v>1421</v>
      </c>
      <c r="K717" s="180"/>
      <c r="L717" s="196">
        <v>414000</v>
      </c>
      <c r="M717" s="182">
        <v>414000</v>
      </c>
      <c r="N717" s="182">
        <v>414000</v>
      </c>
    </row>
    <row r="718" spans="1:14" ht="82.8" x14ac:dyDescent="0.3">
      <c r="A718" s="4">
        <v>24</v>
      </c>
      <c r="B718" s="174" t="s">
        <v>384</v>
      </c>
      <c r="C718" s="175" t="s">
        <v>1467</v>
      </c>
      <c r="D718" s="174" t="s">
        <v>1460</v>
      </c>
      <c r="E718" s="183" t="s">
        <v>1461</v>
      </c>
      <c r="F718" s="176" t="s">
        <v>385</v>
      </c>
      <c r="G718" s="177" t="s">
        <v>1419</v>
      </c>
      <c r="H718" s="177" t="s">
        <v>35</v>
      </c>
      <c r="I718" s="177" t="s">
        <v>1420</v>
      </c>
      <c r="J718" s="198" t="s">
        <v>1421</v>
      </c>
      <c r="K718" s="180"/>
      <c r="L718" s="196">
        <v>494000</v>
      </c>
      <c r="M718" s="182">
        <v>494000</v>
      </c>
      <c r="N718" s="182">
        <v>494000</v>
      </c>
    </row>
    <row r="719" spans="1:14" ht="82.8" x14ac:dyDescent="0.3">
      <c r="A719" s="4">
        <v>25</v>
      </c>
      <c r="B719" s="174" t="s">
        <v>384</v>
      </c>
      <c r="C719" s="184" t="s">
        <v>1468</v>
      </c>
      <c r="D719" s="185" t="s">
        <v>1460</v>
      </c>
      <c r="E719" s="176" t="s">
        <v>1455</v>
      </c>
      <c r="F719" s="185" t="s">
        <v>1424</v>
      </c>
      <c r="G719" s="177" t="s">
        <v>1419</v>
      </c>
      <c r="H719" s="177" t="s">
        <v>35</v>
      </c>
      <c r="I719" s="177" t="s">
        <v>1420</v>
      </c>
      <c r="J719" s="198" t="s">
        <v>1421</v>
      </c>
      <c r="K719" s="180"/>
      <c r="L719" s="196">
        <v>285500</v>
      </c>
      <c r="M719" s="182">
        <v>285500</v>
      </c>
      <c r="N719" s="182">
        <v>285500</v>
      </c>
    </row>
    <row r="720" spans="1:14" ht="82.8" x14ac:dyDescent="0.3">
      <c r="A720" s="4">
        <v>26</v>
      </c>
      <c r="B720" s="174" t="s">
        <v>384</v>
      </c>
      <c r="C720" s="185" t="s">
        <v>1469</v>
      </c>
      <c r="D720" s="185" t="s">
        <v>1470</v>
      </c>
      <c r="E720" s="176" t="s">
        <v>1455</v>
      </c>
      <c r="F720" s="185" t="s">
        <v>1471</v>
      </c>
      <c r="G720" s="177" t="s">
        <v>1419</v>
      </c>
      <c r="H720" s="177" t="s">
        <v>35</v>
      </c>
      <c r="I720" s="177" t="s">
        <v>1420</v>
      </c>
      <c r="J720" s="198" t="s">
        <v>1421</v>
      </c>
      <c r="K720" s="180"/>
      <c r="L720" s="196">
        <v>75500</v>
      </c>
      <c r="M720" s="182">
        <v>75500</v>
      </c>
      <c r="N720" s="182">
        <v>75500</v>
      </c>
    </row>
    <row r="721" spans="1:14" ht="82.8" x14ac:dyDescent="0.3">
      <c r="A721" s="233">
        <v>27</v>
      </c>
      <c r="B721" s="234" t="s">
        <v>1415</v>
      </c>
      <c r="C721" s="235" t="s">
        <v>1472</v>
      </c>
      <c r="D721" s="185" t="s">
        <v>1454</v>
      </c>
      <c r="E721" s="176" t="s">
        <v>1455</v>
      </c>
      <c r="F721" s="185" t="s">
        <v>1456</v>
      </c>
      <c r="G721" s="177" t="s">
        <v>1419</v>
      </c>
      <c r="H721" s="177" t="s">
        <v>35</v>
      </c>
      <c r="I721" s="177" t="s">
        <v>1420</v>
      </c>
      <c r="J721" s="198" t="s">
        <v>1421</v>
      </c>
      <c r="K721" s="180"/>
      <c r="L721" s="196">
        <v>1782000</v>
      </c>
      <c r="M721" s="182">
        <v>1782000</v>
      </c>
      <c r="N721" s="182">
        <v>1782000</v>
      </c>
    </row>
    <row r="722" spans="1:14" ht="82.8" x14ac:dyDescent="0.3">
      <c r="A722" s="233"/>
      <c r="B722" s="234"/>
      <c r="C722" s="235"/>
      <c r="D722" s="185" t="s">
        <v>1473</v>
      </c>
      <c r="E722" s="176" t="s">
        <v>1455</v>
      </c>
      <c r="F722" s="185" t="s">
        <v>1474</v>
      </c>
      <c r="G722" s="177" t="s">
        <v>1419</v>
      </c>
      <c r="H722" s="177" t="s">
        <v>35</v>
      </c>
      <c r="I722" s="177" t="s">
        <v>1420</v>
      </c>
      <c r="J722" s="198" t="s">
        <v>1421</v>
      </c>
      <c r="K722" s="180"/>
      <c r="L722" s="196">
        <v>534000</v>
      </c>
      <c r="M722" s="182">
        <v>534000</v>
      </c>
      <c r="N722" s="182">
        <v>534000</v>
      </c>
    </row>
    <row r="723" spans="1:14" ht="82.8" x14ac:dyDescent="0.3">
      <c r="A723" s="4">
        <v>28</v>
      </c>
      <c r="B723" s="174" t="s">
        <v>1415</v>
      </c>
      <c r="C723" s="175" t="s">
        <v>1475</v>
      </c>
      <c r="D723" s="185" t="s">
        <v>1473</v>
      </c>
      <c r="E723" s="183" t="s">
        <v>1455</v>
      </c>
      <c r="F723" s="185" t="s">
        <v>1474</v>
      </c>
      <c r="G723" s="177" t="s">
        <v>1419</v>
      </c>
      <c r="H723" s="177" t="s">
        <v>35</v>
      </c>
      <c r="I723" s="177" t="s">
        <v>1420</v>
      </c>
      <c r="J723" s="198" t="s">
        <v>1421</v>
      </c>
      <c r="K723" s="180"/>
      <c r="L723" s="196">
        <v>973000</v>
      </c>
      <c r="M723" s="182">
        <v>973000</v>
      </c>
      <c r="N723" s="182">
        <v>973000</v>
      </c>
    </row>
    <row r="724" spans="1:14" ht="82.8" x14ac:dyDescent="0.3">
      <c r="A724" s="233">
        <v>29</v>
      </c>
      <c r="B724" s="234" t="s">
        <v>1415</v>
      </c>
      <c r="C724" s="236" t="s">
        <v>1476</v>
      </c>
      <c r="D724" s="185" t="s">
        <v>1454</v>
      </c>
      <c r="E724" s="176" t="s">
        <v>1455</v>
      </c>
      <c r="F724" s="185" t="s">
        <v>1456</v>
      </c>
      <c r="G724" s="177" t="s">
        <v>1419</v>
      </c>
      <c r="H724" s="177" t="s">
        <v>35</v>
      </c>
      <c r="I724" s="177" t="s">
        <v>1420</v>
      </c>
      <c r="J724" s="198" t="s">
        <v>1421</v>
      </c>
      <c r="K724" s="180"/>
      <c r="L724" s="196">
        <v>4330000</v>
      </c>
      <c r="M724" s="182">
        <v>4330000</v>
      </c>
      <c r="N724" s="182">
        <v>4330000</v>
      </c>
    </row>
    <row r="725" spans="1:14" ht="82.8" x14ac:dyDescent="0.3">
      <c r="A725" s="233"/>
      <c r="B725" s="234"/>
      <c r="C725" s="236"/>
      <c r="D725" s="185" t="s">
        <v>1473</v>
      </c>
      <c r="E725" s="176" t="s">
        <v>1455</v>
      </c>
      <c r="F725" s="185" t="s">
        <v>1474</v>
      </c>
      <c r="G725" s="177" t="s">
        <v>1419</v>
      </c>
      <c r="H725" s="177" t="s">
        <v>35</v>
      </c>
      <c r="I725" s="177" t="s">
        <v>1420</v>
      </c>
      <c r="J725" s="198" t="s">
        <v>1421</v>
      </c>
      <c r="K725" s="180"/>
      <c r="L725" s="196">
        <v>1266500</v>
      </c>
      <c r="M725" s="182">
        <v>1266500</v>
      </c>
      <c r="N725" s="182">
        <v>1266500</v>
      </c>
    </row>
    <row r="726" spans="1:14" ht="82.8" x14ac:dyDescent="0.3">
      <c r="A726" s="233"/>
      <c r="B726" s="234"/>
      <c r="C726" s="236"/>
      <c r="D726" s="185" t="s">
        <v>1473</v>
      </c>
      <c r="E726" s="176" t="s">
        <v>1455</v>
      </c>
      <c r="F726" s="185" t="s">
        <v>1477</v>
      </c>
      <c r="G726" s="177" t="s">
        <v>1419</v>
      </c>
      <c r="H726" s="177" t="s">
        <v>35</v>
      </c>
      <c r="I726" s="177" t="s">
        <v>1420</v>
      </c>
      <c r="J726" s="198" t="s">
        <v>1421</v>
      </c>
      <c r="K726" s="180"/>
      <c r="L726" s="196">
        <v>302000</v>
      </c>
      <c r="M726" s="182">
        <v>302000</v>
      </c>
      <c r="N726" s="182">
        <v>302000</v>
      </c>
    </row>
    <row r="727" spans="1:14" ht="82.8" x14ac:dyDescent="0.3">
      <c r="A727" s="233">
        <v>30</v>
      </c>
      <c r="B727" s="234" t="s">
        <v>1415</v>
      </c>
      <c r="C727" s="236" t="s">
        <v>1478</v>
      </c>
      <c r="D727" s="185" t="s">
        <v>1454</v>
      </c>
      <c r="E727" s="176" t="s">
        <v>1455</v>
      </c>
      <c r="F727" s="185" t="s">
        <v>1456</v>
      </c>
      <c r="G727" s="177" t="s">
        <v>1419</v>
      </c>
      <c r="H727" s="177" t="s">
        <v>35</v>
      </c>
      <c r="I727" s="177" t="s">
        <v>1420</v>
      </c>
      <c r="J727" s="198" t="s">
        <v>1421</v>
      </c>
      <c r="K727" s="180"/>
      <c r="L727" s="182">
        <v>2590000</v>
      </c>
      <c r="M727" s="182">
        <v>2590000</v>
      </c>
      <c r="N727" s="182">
        <v>2590000</v>
      </c>
    </row>
    <row r="728" spans="1:14" ht="82.8" x14ac:dyDescent="0.3">
      <c r="A728" s="233"/>
      <c r="B728" s="234"/>
      <c r="C728" s="236"/>
      <c r="D728" s="185" t="s">
        <v>1473</v>
      </c>
      <c r="E728" s="176" t="s">
        <v>1455</v>
      </c>
      <c r="F728" s="185" t="s">
        <v>1474</v>
      </c>
      <c r="G728" s="177" t="s">
        <v>1419</v>
      </c>
      <c r="H728" s="177" t="s">
        <v>35</v>
      </c>
      <c r="I728" s="177" t="s">
        <v>1420</v>
      </c>
      <c r="J728" s="198" t="s">
        <v>1421</v>
      </c>
      <c r="K728" s="180"/>
      <c r="L728" s="182">
        <v>867500</v>
      </c>
      <c r="M728" s="182">
        <v>867500</v>
      </c>
      <c r="N728" s="182">
        <v>867500</v>
      </c>
    </row>
    <row r="729" spans="1:14" ht="82.8" x14ac:dyDescent="0.3">
      <c r="A729" s="233">
        <v>31</v>
      </c>
      <c r="B729" s="234" t="s">
        <v>1415</v>
      </c>
      <c r="C729" s="236" t="s">
        <v>1479</v>
      </c>
      <c r="D729" s="185" t="s">
        <v>1473</v>
      </c>
      <c r="E729" s="176" t="s">
        <v>1461</v>
      </c>
      <c r="F729" s="185" t="s">
        <v>1480</v>
      </c>
      <c r="G729" s="177" t="s">
        <v>1419</v>
      </c>
      <c r="H729" s="177" t="s">
        <v>35</v>
      </c>
      <c r="I729" s="177" t="s">
        <v>1420</v>
      </c>
      <c r="J729" s="198" t="s">
        <v>1421</v>
      </c>
      <c r="K729" s="180"/>
      <c r="L729" s="182">
        <v>1693000</v>
      </c>
      <c r="M729" s="182">
        <v>1693000</v>
      </c>
      <c r="N729" s="182">
        <v>1693000</v>
      </c>
    </row>
    <row r="730" spans="1:14" ht="82.8" x14ac:dyDescent="0.3">
      <c r="A730" s="233"/>
      <c r="B730" s="234"/>
      <c r="C730" s="236"/>
      <c r="D730" s="185" t="s">
        <v>1454</v>
      </c>
      <c r="E730" s="176" t="s">
        <v>1461</v>
      </c>
      <c r="F730" s="185" t="s">
        <v>1481</v>
      </c>
      <c r="G730" s="177" t="s">
        <v>1419</v>
      </c>
      <c r="H730" s="177" t="s">
        <v>35</v>
      </c>
      <c r="I730" s="177" t="s">
        <v>1420</v>
      </c>
      <c r="J730" s="198" t="s">
        <v>1421</v>
      </c>
      <c r="K730" s="180"/>
      <c r="L730" s="182">
        <v>2539500</v>
      </c>
      <c r="M730" s="182">
        <v>2539500</v>
      </c>
      <c r="N730" s="182">
        <v>2539500</v>
      </c>
    </row>
    <row r="731" spans="1:14" ht="82.8" x14ac:dyDescent="0.3">
      <c r="A731" s="233">
        <v>32</v>
      </c>
      <c r="B731" s="234" t="s">
        <v>1415</v>
      </c>
      <c r="C731" s="236" t="s">
        <v>1482</v>
      </c>
      <c r="D731" s="185" t="s">
        <v>1454</v>
      </c>
      <c r="E731" s="176" t="s">
        <v>1483</v>
      </c>
      <c r="F731" s="185" t="s">
        <v>386</v>
      </c>
      <c r="G731" s="177" t="s">
        <v>1419</v>
      </c>
      <c r="H731" s="177" t="s">
        <v>35</v>
      </c>
      <c r="I731" s="177" t="s">
        <v>1420</v>
      </c>
      <c r="J731" s="198" t="s">
        <v>1421</v>
      </c>
      <c r="K731" s="180"/>
      <c r="L731" s="182">
        <v>4843000</v>
      </c>
      <c r="M731" s="182">
        <v>4843000</v>
      </c>
      <c r="N731" s="182">
        <v>4843000</v>
      </c>
    </row>
    <row r="732" spans="1:14" ht="82.8" x14ac:dyDescent="0.3">
      <c r="A732" s="233"/>
      <c r="B732" s="234"/>
      <c r="C732" s="236"/>
      <c r="D732" s="185" t="s">
        <v>1473</v>
      </c>
      <c r="E732" s="176" t="s">
        <v>1483</v>
      </c>
      <c r="F732" s="186" t="s">
        <v>1484</v>
      </c>
      <c r="G732" s="177" t="s">
        <v>1419</v>
      </c>
      <c r="H732" s="177" t="s">
        <v>35</v>
      </c>
      <c r="I732" s="177" t="s">
        <v>1420</v>
      </c>
      <c r="J732" s="198" t="s">
        <v>1421</v>
      </c>
      <c r="K732" s="180"/>
      <c r="L732" s="182">
        <v>812000</v>
      </c>
      <c r="M732" s="182">
        <v>812000</v>
      </c>
      <c r="N732" s="182">
        <v>812000</v>
      </c>
    </row>
    <row r="733" spans="1:14" ht="82.8" x14ac:dyDescent="0.3">
      <c r="A733" s="233"/>
      <c r="B733" s="234"/>
      <c r="C733" s="236"/>
      <c r="D733" s="185" t="s">
        <v>1473</v>
      </c>
      <c r="E733" s="176" t="s">
        <v>1483</v>
      </c>
      <c r="F733" s="176" t="s">
        <v>1485</v>
      </c>
      <c r="G733" s="177" t="s">
        <v>1419</v>
      </c>
      <c r="H733" s="177" t="s">
        <v>35</v>
      </c>
      <c r="I733" s="177" t="s">
        <v>1420</v>
      </c>
      <c r="J733" s="198" t="s">
        <v>1421</v>
      </c>
      <c r="K733" s="180"/>
      <c r="L733" s="182">
        <v>217500</v>
      </c>
      <c r="M733" s="182">
        <v>217500</v>
      </c>
      <c r="N733" s="182">
        <v>217500</v>
      </c>
    </row>
    <row r="734" spans="1:14" ht="82.8" x14ac:dyDescent="0.3">
      <c r="A734" s="233"/>
      <c r="B734" s="237"/>
      <c r="C734" s="238"/>
      <c r="D734" s="187" t="s">
        <v>1473</v>
      </c>
      <c r="E734" s="188" t="s">
        <v>1483</v>
      </c>
      <c r="F734" s="188" t="s">
        <v>1486</v>
      </c>
      <c r="G734" s="189" t="s">
        <v>1419</v>
      </c>
      <c r="H734" s="189" t="s">
        <v>35</v>
      </c>
      <c r="I734" s="177" t="s">
        <v>1420</v>
      </c>
      <c r="J734" s="198" t="s">
        <v>1421</v>
      </c>
      <c r="K734" s="180"/>
      <c r="L734" s="190">
        <v>131000</v>
      </c>
      <c r="M734" s="190">
        <v>131000</v>
      </c>
      <c r="N734" s="190">
        <v>131000</v>
      </c>
    </row>
    <row r="735" spans="1:14" ht="82.8" x14ac:dyDescent="0.3">
      <c r="A735" s="239">
        <v>33</v>
      </c>
      <c r="B735" s="241" t="s">
        <v>384</v>
      </c>
      <c r="C735" s="243" t="s">
        <v>1487</v>
      </c>
      <c r="D735" s="191" t="s">
        <v>1488</v>
      </c>
      <c r="E735" s="192" t="s">
        <v>1489</v>
      </c>
      <c r="F735" s="193" t="s">
        <v>1490</v>
      </c>
      <c r="G735" s="189" t="s">
        <v>1419</v>
      </c>
      <c r="H735" s="192" t="s">
        <v>35</v>
      </c>
      <c r="I735" s="189" t="s">
        <v>1420</v>
      </c>
      <c r="J735" s="199" t="s">
        <v>1421</v>
      </c>
      <c r="K735" s="180"/>
      <c r="L735" s="194">
        <v>519500</v>
      </c>
      <c r="M735" s="194">
        <v>519500</v>
      </c>
      <c r="N735" s="194">
        <v>519500</v>
      </c>
    </row>
    <row r="736" spans="1:14" ht="82.8" x14ac:dyDescent="0.3">
      <c r="A736" s="240"/>
      <c r="B736" s="242"/>
      <c r="C736" s="244"/>
      <c r="D736" s="195" t="s">
        <v>1488</v>
      </c>
      <c r="E736" s="192" t="s">
        <v>1489</v>
      </c>
      <c r="F736" s="193" t="s">
        <v>1491</v>
      </c>
      <c r="G736" s="189" t="s">
        <v>1419</v>
      </c>
      <c r="H736" s="197" t="s">
        <v>35</v>
      </c>
      <c r="I736" s="189" t="s">
        <v>1420</v>
      </c>
      <c r="J736" s="199" t="s">
        <v>1421</v>
      </c>
      <c r="K736" s="180"/>
      <c r="L736" s="194">
        <v>2571430</v>
      </c>
      <c r="M736" s="194">
        <v>2571430</v>
      </c>
      <c r="N736" s="194">
        <v>2571430</v>
      </c>
    </row>
    <row r="737" spans="1:14" ht="82.8" x14ac:dyDescent="0.3">
      <c r="A737" s="233">
        <v>34</v>
      </c>
      <c r="B737" s="241" t="s">
        <v>384</v>
      </c>
      <c r="C737" s="243" t="s">
        <v>1492</v>
      </c>
      <c r="D737" s="191" t="s">
        <v>1488</v>
      </c>
      <c r="E737" s="192" t="s">
        <v>1493</v>
      </c>
      <c r="F737" s="193" t="s">
        <v>1494</v>
      </c>
      <c r="G737" s="189" t="s">
        <v>1419</v>
      </c>
      <c r="H737" s="192" t="s">
        <v>35</v>
      </c>
      <c r="I737" s="189" t="s">
        <v>1420</v>
      </c>
      <c r="J737" s="199" t="s">
        <v>1421</v>
      </c>
      <c r="K737" s="180"/>
      <c r="L737" s="194">
        <v>454550</v>
      </c>
      <c r="M737" s="194">
        <v>454550</v>
      </c>
      <c r="N737" s="194">
        <v>454550</v>
      </c>
    </row>
    <row r="738" spans="1:14" ht="82.8" x14ac:dyDescent="0.3">
      <c r="A738" s="227"/>
      <c r="B738" s="242"/>
      <c r="C738" s="244"/>
      <c r="D738" s="195" t="s">
        <v>1460</v>
      </c>
      <c r="E738" s="192" t="s">
        <v>1493</v>
      </c>
      <c r="F738" s="193" t="s">
        <v>1495</v>
      </c>
      <c r="G738" s="189" t="s">
        <v>1419</v>
      </c>
      <c r="H738" s="192" t="s">
        <v>35</v>
      </c>
      <c r="I738" s="202" t="s">
        <v>1420</v>
      </c>
      <c r="J738" s="200" t="s">
        <v>1421</v>
      </c>
      <c r="K738" s="180"/>
      <c r="L738" s="194">
        <v>603900</v>
      </c>
      <c r="M738" s="194">
        <v>603900</v>
      </c>
      <c r="N738" s="194">
        <v>603900</v>
      </c>
    </row>
    <row r="739" spans="1:14" ht="82.8" x14ac:dyDescent="0.3">
      <c r="A739" s="233">
        <v>35</v>
      </c>
      <c r="B739" s="241" t="s">
        <v>1415</v>
      </c>
      <c r="C739" s="241" t="s">
        <v>1496</v>
      </c>
      <c r="D739" s="191" t="s">
        <v>1473</v>
      </c>
      <c r="E739" s="192" t="s">
        <v>1497</v>
      </c>
      <c r="F739" s="193" t="s">
        <v>1498</v>
      </c>
      <c r="G739" s="189" t="s">
        <v>1419</v>
      </c>
      <c r="H739" s="192" t="s">
        <v>35</v>
      </c>
      <c r="I739" s="202" t="s">
        <v>1420</v>
      </c>
      <c r="J739" s="200" t="s">
        <v>1421</v>
      </c>
      <c r="K739" s="180"/>
      <c r="L739" s="194">
        <v>271430</v>
      </c>
      <c r="M739" s="194">
        <v>271430</v>
      </c>
      <c r="N739" s="194">
        <v>271430</v>
      </c>
    </row>
    <row r="740" spans="1:14" ht="82.8" x14ac:dyDescent="0.3">
      <c r="A740" s="227"/>
      <c r="B740" s="242"/>
      <c r="C740" s="242"/>
      <c r="D740" s="195" t="s">
        <v>1473</v>
      </c>
      <c r="E740" s="192" t="s">
        <v>1497</v>
      </c>
      <c r="F740" s="193" t="s">
        <v>1499</v>
      </c>
      <c r="G740" s="189" t="s">
        <v>1419</v>
      </c>
      <c r="H740" s="197" t="s">
        <v>35</v>
      </c>
      <c r="I740" s="202" t="s">
        <v>1420</v>
      </c>
      <c r="J740" s="200" t="s">
        <v>1421</v>
      </c>
      <c r="K740" s="180"/>
      <c r="L740" s="194">
        <v>1357143</v>
      </c>
      <c r="M740" s="194">
        <v>1357143</v>
      </c>
      <c r="N740" s="194">
        <v>1357143</v>
      </c>
    </row>
    <row r="741" spans="1:14" ht="82.8" x14ac:dyDescent="0.3">
      <c r="A741" s="233">
        <v>36</v>
      </c>
      <c r="B741" s="241" t="s">
        <v>384</v>
      </c>
      <c r="C741" s="243" t="s">
        <v>1500</v>
      </c>
      <c r="D741" s="191" t="s">
        <v>1501</v>
      </c>
      <c r="E741" s="192" t="s">
        <v>1502</v>
      </c>
      <c r="F741" s="193" t="s">
        <v>1503</v>
      </c>
      <c r="G741" s="189" t="s">
        <v>1419</v>
      </c>
      <c r="H741" s="192" t="s">
        <v>35</v>
      </c>
      <c r="I741" s="203" t="s">
        <v>1420</v>
      </c>
      <c r="J741" s="201" t="s">
        <v>1421</v>
      </c>
      <c r="K741" s="180"/>
      <c r="L741" s="194">
        <v>1080000</v>
      </c>
      <c r="M741" s="194">
        <v>1080000</v>
      </c>
      <c r="N741" s="194">
        <v>1080000</v>
      </c>
    </row>
    <row r="742" spans="1:14" ht="82.8" x14ac:dyDescent="0.3">
      <c r="A742" s="233"/>
      <c r="B742" s="242"/>
      <c r="C742" s="244"/>
      <c r="D742" s="195" t="s">
        <v>1501</v>
      </c>
      <c r="E742" s="192" t="s">
        <v>1502</v>
      </c>
      <c r="F742" s="193" t="s">
        <v>1504</v>
      </c>
      <c r="G742" s="189" t="s">
        <v>1419</v>
      </c>
      <c r="H742" s="192" t="s">
        <v>35</v>
      </c>
      <c r="I742" s="202" t="s">
        <v>1420</v>
      </c>
      <c r="J742" s="200" t="s">
        <v>1421</v>
      </c>
      <c r="K742" s="180"/>
      <c r="L742" s="194">
        <v>5400000</v>
      </c>
      <c r="M742" s="194">
        <v>5400000</v>
      </c>
      <c r="N742" s="194">
        <v>5400000</v>
      </c>
    </row>
    <row r="743" spans="1:14" ht="82.8" x14ac:dyDescent="0.3">
      <c r="A743" s="240">
        <v>37</v>
      </c>
      <c r="B743" s="241" t="s">
        <v>384</v>
      </c>
      <c r="C743" s="243" t="s">
        <v>1505</v>
      </c>
      <c r="D743" s="191" t="s">
        <v>1473</v>
      </c>
      <c r="E743" s="192" t="s">
        <v>1506</v>
      </c>
      <c r="F743" s="193" t="s">
        <v>1507</v>
      </c>
      <c r="G743" s="189" t="s">
        <v>1419</v>
      </c>
      <c r="H743" s="192" t="s">
        <v>35</v>
      </c>
      <c r="I743" s="203" t="s">
        <v>1420</v>
      </c>
      <c r="J743" s="201" t="s">
        <v>1421</v>
      </c>
      <c r="K743" s="180"/>
      <c r="L743" s="194">
        <v>3204300</v>
      </c>
      <c r="M743" s="194">
        <v>3204300</v>
      </c>
      <c r="N743" s="194">
        <v>3204300</v>
      </c>
    </row>
    <row r="744" spans="1:14" ht="69" x14ac:dyDescent="0.3">
      <c r="A744" s="278"/>
      <c r="B744" s="241"/>
      <c r="C744" s="243"/>
      <c r="D744" s="191" t="s">
        <v>1488</v>
      </c>
      <c r="E744" s="192" t="s">
        <v>1506</v>
      </c>
      <c r="F744" s="193" t="s">
        <v>1508</v>
      </c>
      <c r="G744" s="189" t="s">
        <v>1419</v>
      </c>
      <c r="H744" s="192" t="s">
        <v>35</v>
      </c>
      <c r="I744" s="202" t="s">
        <v>1421</v>
      </c>
      <c r="J744" s="200" t="s">
        <v>1421</v>
      </c>
      <c r="K744" s="180"/>
      <c r="L744" s="194">
        <v>11338600</v>
      </c>
      <c r="M744" s="194">
        <v>11338600</v>
      </c>
      <c r="N744" s="194">
        <v>11338600</v>
      </c>
    </row>
    <row r="745" spans="1:14" ht="38.25" customHeight="1" x14ac:dyDescent="0.3">
      <c r="A745" s="319" t="s">
        <v>1509</v>
      </c>
      <c r="B745" s="320"/>
      <c r="C745" s="320"/>
      <c r="D745" s="320"/>
      <c r="E745" s="320"/>
      <c r="F745" s="320"/>
      <c r="G745" s="320"/>
      <c r="H745" s="320"/>
      <c r="I745" s="320"/>
      <c r="J745" s="320"/>
      <c r="K745" s="320"/>
      <c r="L745" s="320"/>
      <c r="M745" s="321"/>
      <c r="N745" s="204"/>
    </row>
    <row r="746" spans="1:14" ht="37.5" customHeight="1" x14ac:dyDescent="0.3">
      <c r="A746" s="279" t="s">
        <v>1510</v>
      </c>
      <c r="B746" s="280"/>
      <c r="C746" s="280"/>
      <c r="D746" s="280"/>
      <c r="E746" s="280"/>
      <c r="F746" s="280"/>
      <c r="G746" s="280"/>
      <c r="H746" s="280"/>
      <c r="I746" s="280"/>
      <c r="J746" s="280"/>
      <c r="K746" s="280"/>
      <c r="L746" s="280"/>
      <c r="M746" s="281"/>
      <c r="N746" s="204"/>
    </row>
    <row r="747" spans="1:14" ht="42" customHeight="1" x14ac:dyDescent="0.3">
      <c r="A747" s="256" t="s">
        <v>616</v>
      </c>
      <c r="B747" s="257"/>
      <c r="C747" s="257"/>
      <c r="D747" s="257"/>
      <c r="E747" s="257"/>
      <c r="F747" s="257"/>
      <c r="G747" s="257"/>
      <c r="H747" s="257"/>
      <c r="I747" s="257"/>
      <c r="J747" s="257"/>
      <c r="K747" s="257"/>
      <c r="L747" s="257"/>
      <c r="M747" s="258"/>
    </row>
    <row r="748" spans="1:14" ht="27.6" x14ac:dyDescent="0.3">
      <c r="A748" s="4">
        <v>1</v>
      </c>
      <c r="B748" s="227" t="s">
        <v>334</v>
      </c>
      <c r="C748" s="4" t="s">
        <v>335</v>
      </c>
      <c r="D748" s="4" t="s">
        <v>336</v>
      </c>
      <c r="E748" s="227" t="s">
        <v>337</v>
      </c>
      <c r="F748" s="4" t="s">
        <v>338</v>
      </c>
      <c r="G748" s="227" t="s">
        <v>339</v>
      </c>
      <c r="H748" s="227" t="s">
        <v>35</v>
      </c>
      <c r="I748" s="259" t="s">
        <v>340</v>
      </c>
      <c r="J748" s="227" t="s">
        <v>341</v>
      </c>
      <c r="K748" s="4"/>
      <c r="L748" s="6">
        <v>10486111</v>
      </c>
      <c r="M748" s="6">
        <v>10589111</v>
      </c>
    </row>
    <row r="749" spans="1:14" ht="27.6" x14ac:dyDescent="0.3">
      <c r="A749" s="4">
        <v>2</v>
      </c>
      <c r="B749" s="228"/>
      <c r="C749" s="4" t="s">
        <v>342</v>
      </c>
      <c r="D749" s="4" t="s">
        <v>336</v>
      </c>
      <c r="E749" s="228"/>
      <c r="F749" s="4" t="s">
        <v>338</v>
      </c>
      <c r="G749" s="228"/>
      <c r="H749" s="228"/>
      <c r="I749" s="260"/>
      <c r="J749" s="228"/>
      <c r="K749" s="4"/>
      <c r="L749" s="6">
        <v>10531481</v>
      </c>
      <c r="M749" s="6">
        <v>10631481</v>
      </c>
    </row>
    <row r="750" spans="1:14" ht="27.6" x14ac:dyDescent="0.3">
      <c r="A750" s="4">
        <v>3</v>
      </c>
      <c r="B750" s="228"/>
      <c r="C750" s="4" t="s">
        <v>343</v>
      </c>
      <c r="D750" s="4" t="s">
        <v>336</v>
      </c>
      <c r="E750" s="228"/>
      <c r="F750" s="4" t="s">
        <v>344</v>
      </c>
      <c r="G750" s="228"/>
      <c r="H750" s="228"/>
      <c r="I750" s="260"/>
      <c r="J750" s="228"/>
      <c r="K750" s="4"/>
      <c r="L750" s="6">
        <v>7926852</v>
      </c>
      <c r="M750" s="6">
        <v>8026852</v>
      </c>
    </row>
    <row r="751" spans="1:14" ht="27.6" x14ac:dyDescent="0.3">
      <c r="A751" s="4">
        <v>4</v>
      </c>
      <c r="B751" s="228"/>
      <c r="C751" s="4" t="s">
        <v>345</v>
      </c>
      <c r="D751" s="4" t="s">
        <v>336</v>
      </c>
      <c r="E751" s="228"/>
      <c r="F751" s="4" t="s">
        <v>346</v>
      </c>
      <c r="G751" s="228"/>
      <c r="H751" s="228"/>
      <c r="I751" s="260"/>
      <c r="J751" s="228"/>
      <c r="K751" s="4"/>
      <c r="L751" s="6">
        <v>8093519</v>
      </c>
      <c r="M751" s="6">
        <v>8193519</v>
      </c>
    </row>
    <row r="752" spans="1:14" ht="27.6" x14ac:dyDescent="0.3">
      <c r="A752" s="4">
        <v>5</v>
      </c>
      <c r="B752" s="228"/>
      <c r="C752" s="4" t="s">
        <v>347</v>
      </c>
      <c r="D752" s="4" t="s">
        <v>336</v>
      </c>
      <c r="E752" s="228"/>
      <c r="F752" s="4" t="s">
        <v>348</v>
      </c>
      <c r="G752" s="228"/>
      <c r="H752" s="228"/>
      <c r="I752" s="260"/>
      <c r="J752" s="228"/>
      <c r="K752" s="4"/>
      <c r="L752" s="6">
        <v>8260185</v>
      </c>
      <c r="M752" s="6">
        <v>8360185</v>
      </c>
    </row>
    <row r="753" spans="1:13" ht="27.6" x14ac:dyDescent="0.3">
      <c r="A753" s="4">
        <v>6</v>
      </c>
      <c r="B753" s="228"/>
      <c r="C753" s="4" t="s">
        <v>349</v>
      </c>
      <c r="D753" s="4" t="s">
        <v>336</v>
      </c>
      <c r="E753" s="228"/>
      <c r="F753" s="4" t="s">
        <v>350</v>
      </c>
      <c r="G753" s="228"/>
      <c r="H753" s="228"/>
      <c r="I753" s="260"/>
      <c r="J753" s="228"/>
      <c r="K753" s="4"/>
      <c r="L753" s="6">
        <v>2843000</v>
      </c>
      <c r="M753" s="6">
        <v>2943000</v>
      </c>
    </row>
    <row r="754" spans="1:13" ht="27.6" x14ac:dyDescent="0.3">
      <c r="A754" s="4">
        <v>7</v>
      </c>
      <c r="B754" s="229"/>
      <c r="C754" s="4" t="s">
        <v>351</v>
      </c>
      <c r="D754" s="4" t="s">
        <v>336</v>
      </c>
      <c r="E754" s="229"/>
      <c r="F754" s="4" t="s">
        <v>352</v>
      </c>
      <c r="G754" s="229"/>
      <c r="H754" s="229"/>
      <c r="I754" s="261"/>
      <c r="J754" s="229"/>
      <c r="K754" s="4"/>
      <c r="L754" s="6">
        <v>3793000</v>
      </c>
      <c r="M754" s="6">
        <v>3893000</v>
      </c>
    </row>
    <row r="755" spans="1:13" ht="35.25" customHeight="1" x14ac:dyDescent="0.3">
      <c r="A755" s="256" t="s">
        <v>615</v>
      </c>
      <c r="B755" s="257"/>
      <c r="C755" s="257"/>
      <c r="D755" s="257"/>
      <c r="E755" s="257"/>
      <c r="F755" s="54"/>
      <c r="G755" s="91"/>
      <c r="H755" s="91"/>
      <c r="I755" s="91"/>
      <c r="J755" s="91"/>
      <c r="K755" s="54"/>
      <c r="L755" s="91"/>
      <c r="M755" s="92"/>
    </row>
    <row r="756" spans="1:13" ht="27.6" x14ac:dyDescent="0.3">
      <c r="A756" s="4">
        <v>1</v>
      </c>
      <c r="B756" s="227" t="s">
        <v>353</v>
      </c>
      <c r="C756" s="4" t="s">
        <v>354</v>
      </c>
      <c r="D756" s="4" t="s">
        <v>355</v>
      </c>
      <c r="E756" s="227" t="s">
        <v>356</v>
      </c>
      <c r="F756" s="4" t="s">
        <v>357</v>
      </c>
      <c r="G756" s="227" t="s">
        <v>339</v>
      </c>
      <c r="H756" s="227" t="s">
        <v>35</v>
      </c>
      <c r="I756" s="259" t="s">
        <v>340</v>
      </c>
      <c r="J756" s="227" t="s">
        <v>358</v>
      </c>
      <c r="K756" s="4"/>
      <c r="L756" s="6">
        <v>16884545</v>
      </c>
      <c r="M756" s="6">
        <v>16984545</v>
      </c>
    </row>
    <row r="757" spans="1:13" ht="27.6" x14ac:dyDescent="0.3">
      <c r="A757" s="4">
        <v>2</v>
      </c>
      <c r="B757" s="228"/>
      <c r="C757" s="4" t="s">
        <v>359</v>
      </c>
      <c r="D757" s="4" t="s">
        <v>355</v>
      </c>
      <c r="E757" s="228"/>
      <c r="F757" s="4" t="s">
        <v>360</v>
      </c>
      <c r="G757" s="228"/>
      <c r="H757" s="228"/>
      <c r="I757" s="260"/>
      <c r="J757" s="228"/>
      <c r="K757" s="4"/>
      <c r="L757" s="6">
        <v>4119091</v>
      </c>
      <c r="M757" s="6">
        <v>4219091</v>
      </c>
    </row>
    <row r="758" spans="1:13" ht="27.6" x14ac:dyDescent="0.3">
      <c r="A758" s="4">
        <v>3</v>
      </c>
      <c r="B758" s="228"/>
      <c r="C758" s="4" t="s">
        <v>359</v>
      </c>
      <c r="D758" s="4" t="s">
        <v>355</v>
      </c>
      <c r="E758" s="228"/>
      <c r="F758" s="4" t="s">
        <v>361</v>
      </c>
      <c r="G758" s="228"/>
      <c r="H758" s="228"/>
      <c r="I758" s="260"/>
      <c r="J758" s="228"/>
      <c r="K758" s="4"/>
      <c r="L758" s="6">
        <v>4731818</v>
      </c>
      <c r="M758" s="6">
        <v>4831818</v>
      </c>
    </row>
    <row r="759" spans="1:13" x14ac:dyDescent="0.3">
      <c r="A759" s="4">
        <v>4</v>
      </c>
      <c r="B759" s="228"/>
      <c r="C759" s="4" t="s">
        <v>362</v>
      </c>
      <c r="D759" s="4" t="s">
        <v>355</v>
      </c>
      <c r="E759" s="228"/>
      <c r="F759" s="4" t="s">
        <v>363</v>
      </c>
      <c r="G759" s="228"/>
      <c r="H759" s="228"/>
      <c r="I759" s="260"/>
      <c r="J759" s="228"/>
      <c r="K759" s="4"/>
      <c r="L759" s="6">
        <v>1087273</v>
      </c>
      <c r="M759" s="6">
        <v>1187273</v>
      </c>
    </row>
    <row r="760" spans="1:13" x14ac:dyDescent="0.3">
      <c r="A760" s="4">
        <v>5</v>
      </c>
      <c r="B760" s="228"/>
      <c r="C760" s="4" t="s">
        <v>364</v>
      </c>
      <c r="D760" s="4" t="s">
        <v>355</v>
      </c>
      <c r="E760" s="228"/>
      <c r="F760" s="4" t="s">
        <v>365</v>
      </c>
      <c r="G760" s="228"/>
      <c r="H760" s="228"/>
      <c r="I760" s="260"/>
      <c r="J760" s="228"/>
      <c r="K760" s="4"/>
      <c r="L760" s="6">
        <v>1380909</v>
      </c>
      <c r="M760" s="6">
        <v>1480909</v>
      </c>
    </row>
    <row r="761" spans="1:13" x14ac:dyDescent="0.3">
      <c r="A761" s="4">
        <v>6</v>
      </c>
      <c r="B761" s="228"/>
      <c r="C761" s="4" t="s">
        <v>366</v>
      </c>
      <c r="D761" s="4" t="s">
        <v>355</v>
      </c>
      <c r="E761" s="228"/>
      <c r="F761" s="4" t="s">
        <v>367</v>
      </c>
      <c r="G761" s="228"/>
      <c r="H761" s="228"/>
      <c r="I761" s="260"/>
      <c r="J761" s="228"/>
      <c r="K761" s="4"/>
      <c r="L761" s="6">
        <v>1762727</v>
      </c>
      <c r="M761" s="6">
        <v>1862727</v>
      </c>
    </row>
    <row r="762" spans="1:13" x14ac:dyDescent="0.3">
      <c r="A762" s="4">
        <v>7</v>
      </c>
      <c r="B762" s="228"/>
      <c r="C762" s="4" t="s">
        <v>368</v>
      </c>
      <c r="D762" s="4" t="s">
        <v>355</v>
      </c>
      <c r="E762" s="228"/>
      <c r="F762" s="4" t="s">
        <v>369</v>
      </c>
      <c r="G762" s="228"/>
      <c r="H762" s="228"/>
      <c r="I762" s="260"/>
      <c r="J762" s="228"/>
      <c r="K762" s="4"/>
      <c r="L762" s="6">
        <v>2250000</v>
      </c>
      <c r="M762" s="6">
        <v>2350000</v>
      </c>
    </row>
    <row r="763" spans="1:13" x14ac:dyDescent="0.3">
      <c r="A763" s="4">
        <v>8</v>
      </c>
      <c r="B763" s="229"/>
      <c r="C763" s="4" t="s">
        <v>370</v>
      </c>
      <c r="D763" s="4" t="s">
        <v>355</v>
      </c>
      <c r="E763" s="229"/>
      <c r="F763" s="4" t="s">
        <v>371</v>
      </c>
      <c r="G763" s="229"/>
      <c r="H763" s="229"/>
      <c r="I763" s="261"/>
      <c r="J763" s="229"/>
      <c r="K763" s="4"/>
      <c r="L763" s="6">
        <v>2675455</v>
      </c>
      <c r="M763" s="6">
        <v>2775455</v>
      </c>
    </row>
    <row r="764" spans="1:13" ht="24.75" customHeight="1" x14ac:dyDescent="0.3">
      <c r="A764" s="256" t="s">
        <v>617</v>
      </c>
      <c r="B764" s="257"/>
      <c r="C764" s="257"/>
      <c r="D764" s="257"/>
      <c r="E764" s="257"/>
      <c r="F764" s="257"/>
      <c r="G764" s="257"/>
      <c r="H764" s="257"/>
      <c r="I764" s="257"/>
      <c r="J764" s="257"/>
      <c r="K764" s="257"/>
      <c r="L764" s="257"/>
      <c r="M764" s="258"/>
    </row>
    <row r="765" spans="1:13" ht="27.6" x14ac:dyDescent="0.3">
      <c r="A765" s="4">
        <v>1</v>
      </c>
      <c r="B765" s="227" t="s">
        <v>372</v>
      </c>
      <c r="C765" s="4" t="s">
        <v>373</v>
      </c>
      <c r="D765" s="9" t="s">
        <v>374</v>
      </c>
      <c r="E765" s="227" t="s">
        <v>375</v>
      </c>
      <c r="F765" s="4" t="s">
        <v>376</v>
      </c>
      <c r="G765" s="227" t="s">
        <v>339</v>
      </c>
      <c r="H765" s="227" t="s">
        <v>35</v>
      </c>
      <c r="I765" s="259" t="s">
        <v>340</v>
      </c>
      <c r="J765" s="227" t="s">
        <v>358</v>
      </c>
      <c r="K765" s="4"/>
      <c r="L765" s="6">
        <v>2182407</v>
      </c>
      <c r="M765" s="6">
        <v>2282407</v>
      </c>
    </row>
    <row r="766" spans="1:13" ht="27.6" x14ac:dyDescent="0.3">
      <c r="A766" s="4">
        <v>2</v>
      </c>
      <c r="B766" s="228"/>
      <c r="C766" s="4" t="s">
        <v>377</v>
      </c>
      <c r="D766" s="9" t="s">
        <v>374</v>
      </c>
      <c r="E766" s="228"/>
      <c r="F766" s="4" t="s">
        <v>378</v>
      </c>
      <c r="G766" s="228"/>
      <c r="H766" s="228"/>
      <c r="I766" s="260"/>
      <c r="J766" s="228"/>
      <c r="K766" s="4"/>
      <c r="L766" s="6">
        <v>3143519</v>
      </c>
      <c r="M766" s="6">
        <v>3243519</v>
      </c>
    </row>
    <row r="767" spans="1:13" ht="27.6" x14ac:dyDescent="0.3">
      <c r="A767" s="227">
        <v>3</v>
      </c>
      <c r="B767" s="228"/>
      <c r="C767" s="227" t="s">
        <v>379</v>
      </c>
      <c r="D767" s="9" t="s">
        <v>374</v>
      </c>
      <c r="E767" s="228"/>
      <c r="F767" s="4" t="s">
        <v>380</v>
      </c>
      <c r="G767" s="228"/>
      <c r="H767" s="228"/>
      <c r="I767" s="260"/>
      <c r="J767" s="228"/>
      <c r="K767" s="227"/>
      <c r="L767" s="285">
        <v>5481000</v>
      </c>
      <c r="M767" s="285">
        <v>5581000</v>
      </c>
    </row>
    <row r="768" spans="1:13" ht="27.6" x14ac:dyDescent="0.3">
      <c r="A768" s="229"/>
      <c r="B768" s="228"/>
      <c r="C768" s="229"/>
      <c r="D768" s="9" t="s">
        <v>374</v>
      </c>
      <c r="E768" s="228"/>
      <c r="F768" s="4" t="s">
        <v>381</v>
      </c>
      <c r="G768" s="228"/>
      <c r="H768" s="228"/>
      <c r="I768" s="260"/>
      <c r="J768" s="228"/>
      <c r="K768" s="229"/>
      <c r="L768" s="286"/>
      <c r="M768" s="286"/>
    </row>
    <row r="769" spans="1:13" ht="27.6" x14ac:dyDescent="0.3">
      <c r="A769" s="227">
        <v>4</v>
      </c>
      <c r="B769" s="228"/>
      <c r="C769" s="227" t="s">
        <v>382</v>
      </c>
      <c r="D769" s="9" t="s">
        <v>374</v>
      </c>
      <c r="E769" s="228"/>
      <c r="F769" s="4" t="s">
        <v>380</v>
      </c>
      <c r="G769" s="228"/>
      <c r="H769" s="228"/>
      <c r="I769" s="260"/>
      <c r="J769" s="228"/>
      <c r="K769" s="227"/>
      <c r="L769" s="285">
        <v>6132000</v>
      </c>
      <c r="M769" s="285">
        <v>6232000</v>
      </c>
    </row>
    <row r="770" spans="1:13" ht="27.6" x14ac:dyDescent="0.3">
      <c r="A770" s="229"/>
      <c r="B770" s="229"/>
      <c r="C770" s="229"/>
      <c r="D770" s="4" t="s">
        <v>374</v>
      </c>
      <c r="E770" s="229"/>
      <c r="F770" s="4" t="s">
        <v>381</v>
      </c>
      <c r="G770" s="229"/>
      <c r="H770" s="229"/>
      <c r="I770" s="261"/>
      <c r="J770" s="229"/>
      <c r="K770" s="229"/>
      <c r="L770" s="286"/>
      <c r="M770" s="286"/>
    </row>
    <row r="771" spans="1:13" ht="39.9" customHeight="1" x14ac:dyDescent="0.3">
      <c r="A771" s="279" t="s">
        <v>680</v>
      </c>
      <c r="B771" s="280"/>
      <c r="C771" s="280"/>
      <c r="D771" s="280"/>
      <c r="E771" s="280"/>
      <c r="F771" s="280"/>
      <c r="G771" s="280"/>
      <c r="H771" s="280"/>
      <c r="I771" s="280"/>
      <c r="J771" s="280"/>
      <c r="K771" s="280"/>
      <c r="L771" s="280"/>
      <c r="M771" s="281"/>
    </row>
    <row r="772" spans="1:13" ht="201.6" customHeight="1" x14ac:dyDescent="0.3">
      <c r="A772" s="45">
        <v>1</v>
      </c>
      <c r="B772" s="46" t="s">
        <v>602</v>
      </c>
      <c r="C772" s="47" t="s">
        <v>603</v>
      </c>
      <c r="D772" s="4" t="s">
        <v>336</v>
      </c>
      <c r="E772" s="49" t="s">
        <v>604</v>
      </c>
      <c r="F772" s="46" t="s">
        <v>605</v>
      </c>
      <c r="G772" s="45" t="s">
        <v>612</v>
      </c>
      <c r="H772" s="45" t="s">
        <v>35</v>
      </c>
      <c r="I772" s="50" t="s">
        <v>606</v>
      </c>
      <c r="J772" s="46" t="s">
        <v>607</v>
      </c>
      <c r="K772" s="46" t="s">
        <v>613</v>
      </c>
      <c r="L772" s="51">
        <v>10480000</v>
      </c>
      <c r="M772" s="51">
        <v>10480000</v>
      </c>
    </row>
    <row r="773" spans="1:13" ht="210" customHeight="1" x14ac:dyDescent="0.3">
      <c r="A773" s="45">
        <v>2</v>
      </c>
      <c r="B773" s="46" t="s">
        <v>602</v>
      </c>
      <c r="C773" s="46" t="s">
        <v>609</v>
      </c>
      <c r="D773" s="46" t="s">
        <v>336</v>
      </c>
      <c r="E773" s="48" t="s">
        <v>610</v>
      </c>
      <c r="F773" s="46" t="s">
        <v>611</v>
      </c>
      <c r="G773" s="46" t="s">
        <v>614</v>
      </c>
      <c r="H773" s="46" t="s">
        <v>35</v>
      </c>
      <c r="I773" s="50" t="s">
        <v>606</v>
      </c>
      <c r="J773" s="46" t="s">
        <v>607</v>
      </c>
      <c r="K773" s="46" t="s">
        <v>608</v>
      </c>
      <c r="L773" s="51">
        <v>7920000</v>
      </c>
      <c r="M773" s="51">
        <v>7920000</v>
      </c>
    </row>
    <row r="774" spans="1:13" ht="39.9" customHeight="1" x14ac:dyDescent="0.3">
      <c r="A774" s="325" t="s">
        <v>681</v>
      </c>
      <c r="B774" s="326"/>
      <c r="C774" s="326"/>
      <c r="D774" s="326"/>
      <c r="E774" s="326"/>
      <c r="F774" s="326"/>
      <c r="G774" s="326"/>
      <c r="H774" s="326"/>
      <c r="I774" s="326"/>
      <c r="J774" s="326"/>
      <c r="K774" s="326"/>
      <c r="L774" s="326"/>
      <c r="M774" s="326"/>
    </row>
    <row r="775" spans="1:13" ht="33.6" customHeight="1" x14ac:dyDescent="0.3">
      <c r="A775" s="279" t="s">
        <v>837</v>
      </c>
      <c r="B775" s="280"/>
      <c r="C775" s="280"/>
      <c r="D775" s="280"/>
      <c r="E775" s="280"/>
      <c r="F775" s="280"/>
      <c r="G775" s="280"/>
      <c r="H775" s="280"/>
      <c r="I775" s="280"/>
      <c r="J775" s="280"/>
      <c r="K775" s="280"/>
      <c r="L775" s="280"/>
      <c r="M775" s="281"/>
    </row>
    <row r="776" spans="1:13" ht="39.9" customHeight="1" x14ac:dyDescent="0.3">
      <c r="A776" s="327" t="s">
        <v>387</v>
      </c>
      <c r="B776" s="328"/>
      <c r="C776" s="328"/>
      <c r="D776" s="328"/>
      <c r="E776" s="328"/>
      <c r="F776" s="328"/>
      <c r="G776" s="328"/>
      <c r="H776" s="328"/>
      <c r="I776" s="328"/>
      <c r="J776" s="328"/>
      <c r="K776" s="328"/>
      <c r="L776" s="328"/>
      <c r="M776" s="329"/>
    </row>
    <row r="777" spans="1:13" ht="0.75" customHeight="1" x14ac:dyDescent="0.3">
      <c r="A777" s="330"/>
      <c r="B777" s="331"/>
      <c r="C777" s="331"/>
      <c r="D777" s="331"/>
      <c r="E777" s="331"/>
      <c r="F777" s="331"/>
      <c r="G777" s="331"/>
      <c r="H777" s="331"/>
      <c r="I777" s="331"/>
      <c r="J777" s="331"/>
      <c r="K777" s="331"/>
      <c r="L777" s="331"/>
      <c r="M777" s="332"/>
    </row>
    <row r="778" spans="1:13" ht="27.6" x14ac:dyDescent="0.3">
      <c r="A778" s="56">
        <v>1</v>
      </c>
      <c r="B778" s="346" t="s">
        <v>1413</v>
      </c>
      <c r="C778" s="30" t="s">
        <v>388</v>
      </c>
      <c r="D778" s="56" t="s">
        <v>389</v>
      </c>
      <c r="E778" s="230" t="s">
        <v>390</v>
      </c>
      <c r="F778" s="230" t="s">
        <v>391</v>
      </c>
      <c r="G778" s="230" t="s">
        <v>392</v>
      </c>
      <c r="H778" s="230" t="s">
        <v>35</v>
      </c>
      <c r="I778" s="230" t="s">
        <v>393</v>
      </c>
      <c r="J778" s="230" t="s">
        <v>394</v>
      </c>
      <c r="K778" s="16"/>
      <c r="L778" s="43">
        <f>1290000+50000</f>
        <v>1340000</v>
      </c>
      <c r="M778" s="43">
        <f>1290000+50000</f>
        <v>1340000</v>
      </c>
    </row>
    <row r="779" spans="1:13" ht="27.6" x14ac:dyDescent="0.3">
      <c r="A779" s="56">
        <v>2</v>
      </c>
      <c r="B779" s="347"/>
      <c r="C779" s="58" t="s">
        <v>395</v>
      </c>
      <c r="D779" s="56" t="s">
        <v>389</v>
      </c>
      <c r="E779" s="231"/>
      <c r="F779" s="231"/>
      <c r="G779" s="231"/>
      <c r="H779" s="231"/>
      <c r="I779" s="231"/>
      <c r="J779" s="231"/>
      <c r="K779" s="16"/>
      <c r="L779" s="43">
        <f>1874000+50000</f>
        <v>1924000</v>
      </c>
      <c r="M779" s="43">
        <f>1874000+50000</f>
        <v>1924000</v>
      </c>
    </row>
    <row r="780" spans="1:13" ht="27.6" x14ac:dyDescent="0.3">
      <c r="A780" s="56">
        <v>3</v>
      </c>
      <c r="B780" s="347"/>
      <c r="C780" s="58" t="s">
        <v>396</v>
      </c>
      <c r="D780" s="56" t="s">
        <v>389</v>
      </c>
      <c r="E780" s="231"/>
      <c r="F780" s="231"/>
      <c r="G780" s="231"/>
      <c r="H780" s="231"/>
      <c r="I780" s="231"/>
      <c r="J780" s="231"/>
      <c r="K780" s="16"/>
      <c r="L780" s="43">
        <f>1952000+50000</f>
        <v>2002000</v>
      </c>
      <c r="M780" s="43">
        <f>1952000+50000</f>
        <v>2002000</v>
      </c>
    </row>
    <row r="781" spans="1:13" ht="27.6" x14ac:dyDescent="0.3">
      <c r="A781" s="56">
        <v>4</v>
      </c>
      <c r="B781" s="347"/>
      <c r="C781" s="58" t="s">
        <v>397</v>
      </c>
      <c r="D781" s="56" t="s">
        <v>389</v>
      </c>
      <c r="E781" s="231"/>
      <c r="F781" s="231"/>
      <c r="G781" s="231"/>
      <c r="H781" s="231"/>
      <c r="I781" s="231"/>
      <c r="J781" s="231"/>
      <c r="K781" s="16"/>
      <c r="L781" s="43">
        <f>1551000+50000</f>
        <v>1601000</v>
      </c>
      <c r="M781" s="43">
        <f>1551000+50000</f>
        <v>1601000</v>
      </c>
    </row>
    <row r="782" spans="1:13" ht="27.6" x14ac:dyDescent="0.3">
      <c r="A782" s="56">
        <v>5</v>
      </c>
      <c r="B782" s="347"/>
      <c r="C782" s="58" t="s">
        <v>398</v>
      </c>
      <c r="D782" s="56" t="s">
        <v>389</v>
      </c>
      <c r="E782" s="231"/>
      <c r="F782" s="231"/>
      <c r="G782" s="231"/>
      <c r="H782" s="231"/>
      <c r="I782" s="231"/>
      <c r="J782" s="231"/>
      <c r="K782" s="16"/>
      <c r="L782" s="43">
        <f>1438000+50000</f>
        <v>1488000</v>
      </c>
      <c r="M782" s="43">
        <f>1438000+50000</f>
        <v>1488000</v>
      </c>
    </row>
    <row r="783" spans="1:13" ht="27.6" x14ac:dyDescent="0.3">
      <c r="A783" s="56">
        <v>6</v>
      </c>
      <c r="B783" s="347"/>
      <c r="C783" s="58" t="s">
        <v>399</v>
      </c>
      <c r="D783" s="56" t="s">
        <v>389</v>
      </c>
      <c r="E783" s="231"/>
      <c r="F783" s="231"/>
      <c r="G783" s="231"/>
      <c r="H783" s="231"/>
      <c r="I783" s="231"/>
      <c r="J783" s="231"/>
      <c r="K783" s="16"/>
      <c r="L783" s="43">
        <f>L779-25000</f>
        <v>1899000</v>
      </c>
      <c r="M783" s="43">
        <f>M779-25000</f>
        <v>1899000</v>
      </c>
    </row>
    <row r="784" spans="1:13" ht="27.6" x14ac:dyDescent="0.3">
      <c r="A784" s="56">
        <v>7</v>
      </c>
      <c r="B784" s="348"/>
      <c r="C784" s="58" t="s">
        <v>400</v>
      </c>
      <c r="D784" s="56" t="s">
        <v>389</v>
      </c>
      <c r="E784" s="232"/>
      <c r="F784" s="232"/>
      <c r="G784" s="232"/>
      <c r="H784" s="232"/>
      <c r="I784" s="232"/>
      <c r="J784" s="232"/>
      <c r="K784" s="16"/>
      <c r="L784" s="43">
        <f>L782-25000</f>
        <v>1463000</v>
      </c>
      <c r="M784" s="43">
        <f>M782-25000</f>
        <v>1463000</v>
      </c>
    </row>
    <row r="785" spans="1:13" ht="27.6" x14ac:dyDescent="0.3">
      <c r="A785" s="56">
        <v>8</v>
      </c>
      <c r="B785" s="346" t="s">
        <v>1413</v>
      </c>
      <c r="C785" s="32" t="s">
        <v>401</v>
      </c>
      <c r="D785" s="56" t="s">
        <v>389</v>
      </c>
      <c r="E785" s="230" t="s">
        <v>390</v>
      </c>
      <c r="F785" s="230" t="s">
        <v>402</v>
      </c>
      <c r="G785" s="230" t="s">
        <v>392</v>
      </c>
      <c r="H785" s="230" t="s">
        <v>35</v>
      </c>
      <c r="I785" s="230" t="s">
        <v>393</v>
      </c>
      <c r="J785" s="322" t="s">
        <v>394</v>
      </c>
      <c r="K785" s="16"/>
      <c r="L785" s="43">
        <f>1757000+50000</f>
        <v>1807000</v>
      </c>
      <c r="M785" s="43">
        <f>1757000+50000</f>
        <v>1807000</v>
      </c>
    </row>
    <row r="786" spans="1:13" ht="27.6" x14ac:dyDescent="0.3">
      <c r="A786" s="56">
        <v>9</v>
      </c>
      <c r="B786" s="347"/>
      <c r="C786" s="32" t="s">
        <v>403</v>
      </c>
      <c r="D786" s="56" t="s">
        <v>389</v>
      </c>
      <c r="E786" s="231"/>
      <c r="F786" s="231"/>
      <c r="G786" s="231"/>
      <c r="H786" s="231"/>
      <c r="I786" s="231"/>
      <c r="J786" s="323"/>
      <c r="K786" s="16"/>
      <c r="L786" s="43">
        <f>1643000+50000</f>
        <v>1693000</v>
      </c>
      <c r="M786" s="43">
        <f>1643000+50000</f>
        <v>1693000</v>
      </c>
    </row>
    <row r="787" spans="1:13" ht="27.6" x14ac:dyDescent="0.3">
      <c r="A787" s="56">
        <v>10</v>
      </c>
      <c r="B787" s="347"/>
      <c r="C787" s="58" t="s">
        <v>404</v>
      </c>
      <c r="D787" s="56" t="s">
        <v>389</v>
      </c>
      <c r="E787" s="231"/>
      <c r="F787" s="231"/>
      <c r="G787" s="231"/>
      <c r="H787" s="231"/>
      <c r="I787" s="231"/>
      <c r="J787" s="323"/>
      <c r="K787" s="16"/>
      <c r="L787" s="43">
        <f>1551000+50000</f>
        <v>1601000</v>
      </c>
      <c r="M787" s="43">
        <f>1551000+50000</f>
        <v>1601000</v>
      </c>
    </row>
    <row r="788" spans="1:13" ht="27.6" x14ac:dyDescent="0.3">
      <c r="A788" s="56">
        <v>11</v>
      </c>
      <c r="B788" s="347"/>
      <c r="C788" s="58" t="s">
        <v>405</v>
      </c>
      <c r="D788" s="56" t="s">
        <v>389</v>
      </c>
      <c r="E788" s="231"/>
      <c r="F788" s="231"/>
      <c r="G788" s="231"/>
      <c r="H788" s="231"/>
      <c r="I788" s="231"/>
      <c r="J788" s="323"/>
      <c r="K788" s="16"/>
      <c r="L788" s="43">
        <f>1438000+50000</f>
        <v>1488000</v>
      </c>
      <c r="M788" s="43">
        <f>1438000+50000</f>
        <v>1488000</v>
      </c>
    </row>
    <row r="789" spans="1:13" ht="27.6" x14ac:dyDescent="0.3">
      <c r="A789" s="56">
        <v>12</v>
      </c>
      <c r="B789" s="347"/>
      <c r="C789" s="32" t="s">
        <v>406</v>
      </c>
      <c r="D789" s="56" t="s">
        <v>389</v>
      </c>
      <c r="E789" s="231"/>
      <c r="F789" s="231"/>
      <c r="G789" s="231"/>
      <c r="H789" s="231"/>
      <c r="I789" s="231"/>
      <c r="J789" s="323"/>
      <c r="K789" s="16"/>
      <c r="L789" s="43">
        <f>L786-30000</f>
        <v>1663000</v>
      </c>
      <c r="M789" s="43">
        <f>M786-30000</f>
        <v>1663000</v>
      </c>
    </row>
    <row r="790" spans="1:13" ht="27.6" x14ac:dyDescent="0.3">
      <c r="A790" s="56">
        <v>13</v>
      </c>
      <c r="B790" s="348"/>
      <c r="C790" s="58" t="s">
        <v>407</v>
      </c>
      <c r="D790" s="56" t="s">
        <v>389</v>
      </c>
      <c r="E790" s="232"/>
      <c r="F790" s="232"/>
      <c r="G790" s="232"/>
      <c r="H790" s="232"/>
      <c r="I790" s="232"/>
      <c r="J790" s="324"/>
      <c r="K790" s="16"/>
      <c r="L790" s="43">
        <f>L788-25000</f>
        <v>1463000</v>
      </c>
      <c r="M790" s="43">
        <f>M788-25000</f>
        <v>1463000</v>
      </c>
    </row>
    <row r="791" spans="1:13" ht="27.6" x14ac:dyDescent="0.3">
      <c r="A791" s="56">
        <v>14</v>
      </c>
      <c r="B791" s="254" t="s">
        <v>1187</v>
      </c>
      <c r="C791" s="58" t="s">
        <v>388</v>
      </c>
      <c r="D791" s="56" t="s">
        <v>389</v>
      </c>
      <c r="E791" s="230" t="s">
        <v>390</v>
      </c>
      <c r="F791" s="13" t="s">
        <v>408</v>
      </c>
      <c r="G791" s="230" t="s">
        <v>392</v>
      </c>
      <c r="H791" s="230" t="s">
        <v>35</v>
      </c>
      <c r="I791" s="230" t="s">
        <v>393</v>
      </c>
      <c r="J791" s="230" t="s">
        <v>394</v>
      </c>
      <c r="K791" s="13"/>
      <c r="L791" s="43">
        <f>1292000+100000</f>
        <v>1392000</v>
      </c>
      <c r="M791" s="17">
        <f>1292000+100000</f>
        <v>1392000</v>
      </c>
    </row>
    <row r="792" spans="1:13" x14ac:dyDescent="0.3">
      <c r="A792" s="56">
        <v>15</v>
      </c>
      <c r="B792" s="254"/>
      <c r="C792" s="58" t="s">
        <v>409</v>
      </c>
      <c r="D792" s="56" t="s">
        <v>389</v>
      </c>
      <c r="E792" s="231"/>
      <c r="F792" s="230" t="s">
        <v>410</v>
      </c>
      <c r="G792" s="231"/>
      <c r="H792" s="231"/>
      <c r="I792" s="231"/>
      <c r="J792" s="231"/>
      <c r="K792" s="13"/>
      <c r="L792" s="43">
        <f>2344000+100000</f>
        <v>2444000</v>
      </c>
      <c r="M792" s="17">
        <f>2344000+100000</f>
        <v>2444000</v>
      </c>
    </row>
    <row r="793" spans="1:13" x14ac:dyDescent="0.3">
      <c r="A793" s="56">
        <v>16</v>
      </c>
      <c r="B793" s="254"/>
      <c r="C793" s="58" t="s">
        <v>411</v>
      </c>
      <c r="D793" s="56" t="s">
        <v>389</v>
      </c>
      <c r="E793" s="231"/>
      <c r="F793" s="231"/>
      <c r="G793" s="231"/>
      <c r="H793" s="231"/>
      <c r="I793" s="231"/>
      <c r="J793" s="231"/>
      <c r="K793" s="13"/>
      <c r="L793" s="43">
        <f>2320000+100000</f>
        <v>2420000</v>
      </c>
      <c r="M793" s="17">
        <f>2320000+100000</f>
        <v>2420000</v>
      </c>
    </row>
    <row r="794" spans="1:13" x14ac:dyDescent="0.3">
      <c r="A794" s="56">
        <v>17</v>
      </c>
      <c r="B794" s="254"/>
      <c r="C794" s="58" t="s">
        <v>412</v>
      </c>
      <c r="D794" s="56" t="s">
        <v>389</v>
      </c>
      <c r="E794" s="231"/>
      <c r="F794" s="231"/>
      <c r="G794" s="231"/>
      <c r="H794" s="231"/>
      <c r="I794" s="231"/>
      <c r="J794" s="231"/>
      <c r="K794" s="20"/>
      <c r="L794" s="43">
        <f>L793-30000</f>
        <v>2390000</v>
      </c>
      <c r="M794" s="17">
        <f>M793-30000</f>
        <v>2390000</v>
      </c>
    </row>
    <row r="795" spans="1:13" x14ac:dyDescent="0.3">
      <c r="A795" s="56">
        <v>18</v>
      </c>
      <c r="B795" s="254"/>
      <c r="C795" s="58" t="s">
        <v>413</v>
      </c>
      <c r="D795" s="56" t="s">
        <v>389</v>
      </c>
      <c r="E795" s="231"/>
      <c r="F795" s="231"/>
      <c r="G795" s="231"/>
      <c r="H795" s="231"/>
      <c r="I795" s="231"/>
      <c r="J795" s="231"/>
      <c r="K795" s="20"/>
      <c r="L795" s="43">
        <f>2158000+100000</f>
        <v>2258000</v>
      </c>
      <c r="M795" s="17">
        <f>2158000+100000</f>
        <v>2258000</v>
      </c>
    </row>
    <row r="796" spans="1:13" x14ac:dyDescent="0.3">
      <c r="A796" s="56">
        <v>19</v>
      </c>
      <c r="B796" s="254"/>
      <c r="C796" s="58" t="s">
        <v>414</v>
      </c>
      <c r="D796" s="56" t="s">
        <v>389</v>
      </c>
      <c r="E796" s="231"/>
      <c r="F796" s="231"/>
      <c r="G796" s="231"/>
      <c r="H796" s="231"/>
      <c r="I796" s="231"/>
      <c r="J796" s="231"/>
      <c r="K796" s="20"/>
      <c r="L796" s="43">
        <f>2386000+100000</f>
        <v>2486000</v>
      </c>
      <c r="M796" s="17">
        <f>2386000+100000</f>
        <v>2486000</v>
      </c>
    </row>
    <row r="797" spans="1:13" x14ac:dyDescent="0.3">
      <c r="A797" s="56">
        <v>20</v>
      </c>
      <c r="B797" s="254"/>
      <c r="C797" s="58" t="s">
        <v>415</v>
      </c>
      <c r="D797" s="56" t="s">
        <v>389</v>
      </c>
      <c r="E797" s="232"/>
      <c r="F797" s="232"/>
      <c r="G797" s="232"/>
      <c r="H797" s="232"/>
      <c r="I797" s="232"/>
      <c r="J797" s="232"/>
      <c r="K797" s="20"/>
      <c r="L797" s="43">
        <f>L795-25000</f>
        <v>2233000</v>
      </c>
      <c r="M797" s="17">
        <f>M795-25000</f>
        <v>2233000</v>
      </c>
    </row>
    <row r="798" spans="1:13" ht="27.6" x14ac:dyDescent="0.3">
      <c r="A798" s="56">
        <v>21</v>
      </c>
      <c r="B798" s="254" t="s">
        <v>1187</v>
      </c>
      <c r="C798" s="60" t="s">
        <v>396</v>
      </c>
      <c r="D798" s="57" t="s">
        <v>389</v>
      </c>
      <c r="E798" s="230" t="s">
        <v>390</v>
      </c>
      <c r="F798" s="230" t="s">
        <v>416</v>
      </c>
      <c r="G798" s="230" t="s">
        <v>392</v>
      </c>
      <c r="H798" s="230" t="s">
        <v>35</v>
      </c>
      <c r="I798" s="230" t="s">
        <v>393</v>
      </c>
      <c r="J798" s="230" t="s">
        <v>394</v>
      </c>
      <c r="K798" s="20"/>
      <c r="L798" s="43">
        <f>2268000+100000</f>
        <v>2368000</v>
      </c>
      <c r="M798" s="43">
        <f>2268000+100000</f>
        <v>2368000</v>
      </c>
    </row>
    <row r="799" spans="1:13" ht="27.6" x14ac:dyDescent="0.3">
      <c r="A799" s="56">
        <v>22</v>
      </c>
      <c r="B799" s="254"/>
      <c r="C799" s="58" t="s">
        <v>395</v>
      </c>
      <c r="D799" s="57" t="s">
        <v>389</v>
      </c>
      <c r="E799" s="231"/>
      <c r="F799" s="231"/>
      <c r="G799" s="231"/>
      <c r="H799" s="231"/>
      <c r="I799" s="231"/>
      <c r="J799" s="231"/>
      <c r="K799" s="20"/>
      <c r="L799" s="43">
        <f>2330000+100000</f>
        <v>2430000</v>
      </c>
      <c r="M799" s="43">
        <f>2330000+100000</f>
        <v>2430000</v>
      </c>
    </row>
    <row r="800" spans="1:13" ht="27.6" x14ac:dyDescent="0.3">
      <c r="A800" s="56">
        <v>23</v>
      </c>
      <c r="B800" s="254"/>
      <c r="C800" s="58" t="s">
        <v>399</v>
      </c>
      <c r="D800" s="57" t="s">
        <v>389</v>
      </c>
      <c r="E800" s="231"/>
      <c r="F800" s="231"/>
      <c r="G800" s="231"/>
      <c r="H800" s="231"/>
      <c r="I800" s="231"/>
      <c r="J800" s="231"/>
      <c r="K800" s="20"/>
      <c r="L800" s="43">
        <f>L798-25000</f>
        <v>2343000</v>
      </c>
      <c r="M800" s="43">
        <f>M798-25000</f>
        <v>2343000</v>
      </c>
    </row>
    <row r="801" spans="1:13" x14ac:dyDescent="0.3">
      <c r="A801" s="56">
        <v>24</v>
      </c>
      <c r="B801" s="254"/>
      <c r="C801" s="58" t="s">
        <v>417</v>
      </c>
      <c r="D801" s="57" t="s">
        <v>389</v>
      </c>
      <c r="E801" s="231"/>
      <c r="F801" s="231"/>
      <c r="G801" s="231"/>
      <c r="H801" s="231"/>
      <c r="I801" s="231"/>
      <c r="J801" s="231"/>
      <c r="K801" s="20"/>
      <c r="L801" s="43">
        <f>1865000+100000</f>
        <v>1965000</v>
      </c>
      <c r="M801" s="43">
        <f>1865000+100000</f>
        <v>1965000</v>
      </c>
    </row>
    <row r="802" spans="1:13" x14ac:dyDescent="0.3">
      <c r="A802" s="56">
        <v>25</v>
      </c>
      <c r="B802" s="254"/>
      <c r="C802" s="58" t="s">
        <v>418</v>
      </c>
      <c r="D802" s="57" t="s">
        <v>389</v>
      </c>
      <c r="E802" s="231"/>
      <c r="F802" s="231"/>
      <c r="G802" s="231"/>
      <c r="H802" s="231"/>
      <c r="I802" s="231"/>
      <c r="J802" s="231"/>
      <c r="K802" s="20"/>
      <c r="L802" s="43">
        <f>1973000+100000</f>
        <v>2073000</v>
      </c>
      <c r="M802" s="43">
        <f>1973000+100000</f>
        <v>2073000</v>
      </c>
    </row>
    <row r="803" spans="1:13" x14ac:dyDescent="0.3">
      <c r="A803" s="56">
        <v>26</v>
      </c>
      <c r="B803" s="254"/>
      <c r="C803" s="58" t="s">
        <v>419</v>
      </c>
      <c r="D803" s="57" t="s">
        <v>389</v>
      </c>
      <c r="E803" s="232"/>
      <c r="F803" s="232"/>
      <c r="G803" s="232"/>
      <c r="H803" s="232"/>
      <c r="I803" s="232"/>
      <c r="J803" s="232"/>
      <c r="K803" s="20"/>
      <c r="L803" s="43">
        <f>L801-25000</f>
        <v>1940000</v>
      </c>
      <c r="M803" s="43">
        <f>M801-25000</f>
        <v>1940000</v>
      </c>
    </row>
    <row r="804" spans="1:13" ht="27.6" x14ac:dyDescent="0.3">
      <c r="A804" s="56">
        <v>27</v>
      </c>
      <c r="B804" s="230" t="s">
        <v>1188</v>
      </c>
      <c r="C804" s="32" t="s">
        <v>388</v>
      </c>
      <c r="D804" s="56" t="s">
        <v>389</v>
      </c>
      <c r="E804" s="230" t="s">
        <v>390</v>
      </c>
      <c r="F804" s="230" t="s">
        <v>420</v>
      </c>
      <c r="G804" s="230" t="s">
        <v>392</v>
      </c>
      <c r="H804" s="230" t="s">
        <v>35</v>
      </c>
      <c r="I804" s="230" t="s">
        <v>393</v>
      </c>
      <c r="J804" s="230" t="s">
        <v>394</v>
      </c>
      <c r="K804" s="13"/>
      <c r="L804" s="43">
        <f>1335000+100000</f>
        <v>1435000</v>
      </c>
      <c r="M804" s="43">
        <f>1335000+100000</f>
        <v>1435000</v>
      </c>
    </row>
    <row r="805" spans="1:13" ht="27.6" x14ac:dyDescent="0.3">
      <c r="A805" s="56">
        <v>28</v>
      </c>
      <c r="B805" s="231"/>
      <c r="C805" s="58" t="s">
        <v>421</v>
      </c>
      <c r="D805" s="56" t="s">
        <v>389</v>
      </c>
      <c r="E805" s="231"/>
      <c r="F805" s="231"/>
      <c r="G805" s="231"/>
      <c r="H805" s="231"/>
      <c r="I805" s="231"/>
      <c r="J805" s="231"/>
      <c r="K805" s="13"/>
      <c r="L805" s="43">
        <f>2271000+100000</f>
        <v>2371000</v>
      </c>
      <c r="M805" s="43">
        <f>2271000+100000</f>
        <v>2371000</v>
      </c>
    </row>
    <row r="806" spans="1:13" x14ac:dyDescent="0.3">
      <c r="A806" s="56">
        <v>29</v>
      </c>
      <c r="B806" s="231"/>
      <c r="C806" s="58" t="s">
        <v>411</v>
      </c>
      <c r="D806" s="56" t="s">
        <v>389</v>
      </c>
      <c r="E806" s="231"/>
      <c r="F806" s="232"/>
      <c r="G806" s="231"/>
      <c r="H806" s="231"/>
      <c r="I806" s="231"/>
      <c r="J806" s="231"/>
      <c r="K806" s="13"/>
      <c r="L806" s="43">
        <f>2330000+100000</f>
        <v>2430000</v>
      </c>
      <c r="M806" s="43">
        <f>2330000+100000</f>
        <v>2430000</v>
      </c>
    </row>
    <row r="807" spans="1:13" ht="27.6" x14ac:dyDescent="0.3">
      <c r="A807" s="56">
        <v>30</v>
      </c>
      <c r="B807" s="231"/>
      <c r="C807" s="58" t="s">
        <v>422</v>
      </c>
      <c r="D807" s="56" t="s">
        <v>389</v>
      </c>
      <c r="E807" s="231"/>
      <c r="F807" s="230" t="s">
        <v>423</v>
      </c>
      <c r="G807" s="231"/>
      <c r="H807" s="231"/>
      <c r="I807" s="231"/>
      <c r="J807" s="231"/>
      <c r="K807" s="13"/>
      <c r="L807" s="43">
        <f>2123000+100000</f>
        <v>2223000</v>
      </c>
      <c r="M807" s="43">
        <f>2123000+100000</f>
        <v>2223000</v>
      </c>
    </row>
    <row r="808" spans="1:13" x14ac:dyDescent="0.3">
      <c r="A808" s="56">
        <v>31</v>
      </c>
      <c r="B808" s="232"/>
      <c r="C808" s="60" t="s">
        <v>424</v>
      </c>
      <c r="D808" s="57" t="s">
        <v>389</v>
      </c>
      <c r="E808" s="232"/>
      <c r="F808" s="232"/>
      <c r="G808" s="232"/>
      <c r="H808" s="232"/>
      <c r="I808" s="232"/>
      <c r="J808" s="232"/>
      <c r="K808" s="20"/>
      <c r="L808" s="43">
        <f>2537000+100000</f>
        <v>2637000</v>
      </c>
      <c r="M808" s="43">
        <f>2537000+100000</f>
        <v>2637000</v>
      </c>
    </row>
    <row r="809" spans="1:13" ht="33.75" customHeight="1" x14ac:dyDescent="0.3">
      <c r="A809" s="56">
        <v>32</v>
      </c>
      <c r="B809" s="230" t="s">
        <v>1189</v>
      </c>
      <c r="C809" s="32" t="s">
        <v>425</v>
      </c>
      <c r="D809" s="56" t="s">
        <v>389</v>
      </c>
      <c r="E809" s="230" t="s">
        <v>390</v>
      </c>
      <c r="F809" s="230" t="s">
        <v>426</v>
      </c>
      <c r="G809" s="227" t="s">
        <v>427</v>
      </c>
      <c r="H809" s="227" t="s">
        <v>35</v>
      </c>
      <c r="I809" s="227" t="s">
        <v>393</v>
      </c>
      <c r="J809" s="227" t="s">
        <v>428</v>
      </c>
      <c r="K809" s="4"/>
      <c r="L809" s="43">
        <f>2728000+100000</f>
        <v>2828000</v>
      </c>
      <c r="M809" s="43">
        <f>2728000+100000</f>
        <v>2828000</v>
      </c>
    </row>
    <row r="810" spans="1:13" ht="34.5" customHeight="1" x14ac:dyDescent="0.3">
      <c r="A810" s="56">
        <v>33</v>
      </c>
      <c r="B810" s="231"/>
      <c r="C810" s="32" t="s">
        <v>429</v>
      </c>
      <c r="D810" s="57" t="s">
        <v>389</v>
      </c>
      <c r="E810" s="231"/>
      <c r="F810" s="231"/>
      <c r="G810" s="228"/>
      <c r="H810" s="228"/>
      <c r="I810" s="228"/>
      <c r="J810" s="228"/>
      <c r="K810" s="55"/>
      <c r="L810" s="43">
        <f>2859000+100000</f>
        <v>2959000</v>
      </c>
      <c r="M810" s="43">
        <f>2859000+100000</f>
        <v>2959000</v>
      </c>
    </row>
    <row r="811" spans="1:13" ht="27.6" x14ac:dyDescent="0.3">
      <c r="A811" s="56">
        <v>34</v>
      </c>
      <c r="B811" s="232"/>
      <c r="C811" s="32" t="s">
        <v>430</v>
      </c>
      <c r="D811" s="56" t="s">
        <v>389</v>
      </c>
      <c r="E811" s="232"/>
      <c r="F811" s="232"/>
      <c r="G811" s="229"/>
      <c r="H811" s="229"/>
      <c r="I811" s="229"/>
      <c r="J811" s="229"/>
      <c r="K811" s="4"/>
      <c r="L811" s="43">
        <f>2543000+100000</f>
        <v>2643000</v>
      </c>
      <c r="M811" s="43">
        <f>2543000+100000</f>
        <v>2643000</v>
      </c>
    </row>
    <row r="812" spans="1:13" x14ac:dyDescent="0.3">
      <c r="A812" s="56">
        <v>35</v>
      </c>
      <c r="B812" s="230" t="s">
        <v>1190</v>
      </c>
      <c r="C812" s="32" t="s">
        <v>431</v>
      </c>
      <c r="D812" s="56" t="s">
        <v>389</v>
      </c>
      <c r="E812" s="233" t="s">
        <v>390</v>
      </c>
      <c r="F812" s="230" t="s">
        <v>426</v>
      </c>
      <c r="G812" s="233" t="s">
        <v>427</v>
      </c>
      <c r="H812" s="233" t="s">
        <v>35</v>
      </c>
      <c r="I812" s="233" t="s">
        <v>393</v>
      </c>
      <c r="J812" s="227" t="s">
        <v>432</v>
      </c>
      <c r="K812" s="4"/>
      <c r="L812" s="43">
        <f>2718000+50000</f>
        <v>2768000</v>
      </c>
      <c r="M812" s="43">
        <f>2718000+100000</f>
        <v>2818000</v>
      </c>
    </row>
    <row r="813" spans="1:13" x14ac:dyDescent="0.3">
      <c r="A813" s="56">
        <v>36</v>
      </c>
      <c r="B813" s="231"/>
      <c r="C813" s="32" t="s">
        <v>433</v>
      </c>
      <c r="D813" s="56" t="s">
        <v>389</v>
      </c>
      <c r="E813" s="233"/>
      <c r="F813" s="231"/>
      <c r="G813" s="233"/>
      <c r="H813" s="233"/>
      <c r="I813" s="233"/>
      <c r="J813" s="228"/>
      <c r="K813" s="4"/>
      <c r="L813" s="43">
        <f>2849000+50000</f>
        <v>2899000</v>
      </c>
      <c r="M813" s="43">
        <f>2849000+100000</f>
        <v>2949000</v>
      </c>
    </row>
    <row r="814" spans="1:13" ht="74.25" customHeight="1" x14ac:dyDescent="0.3">
      <c r="A814" s="56">
        <v>37</v>
      </c>
      <c r="B814" s="232"/>
      <c r="C814" s="32" t="s">
        <v>434</v>
      </c>
      <c r="D814" s="56" t="s">
        <v>389</v>
      </c>
      <c r="E814" s="233"/>
      <c r="F814" s="232"/>
      <c r="G814" s="233"/>
      <c r="H814" s="233"/>
      <c r="I814" s="233"/>
      <c r="J814" s="229"/>
      <c r="K814" s="4"/>
      <c r="L814" s="43">
        <f>2533000+50000</f>
        <v>2583000</v>
      </c>
      <c r="M814" s="43">
        <f>2533000+100000</f>
        <v>2633000</v>
      </c>
    </row>
    <row r="815" spans="1:13" ht="27.6" x14ac:dyDescent="0.3">
      <c r="A815" s="56">
        <v>38</v>
      </c>
      <c r="B815" s="230" t="s">
        <v>1412</v>
      </c>
      <c r="C815" s="28" t="s">
        <v>435</v>
      </c>
      <c r="D815" s="61" t="s">
        <v>389</v>
      </c>
      <c r="E815" s="227" t="s">
        <v>390</v>
      </c>
      <c r="F815" s="227" t="s">
        <v>436</v>
      </c>
      <c r="G815" s="227" t="s">
        <v>427</v>
      </c>
      <c r="H815" s="227" t="s">
        <v>35</v>
      </c>
      <c r="I815" s="227" t="s">
        <v>393</v>
      </c>
      <c r="J815" s="227" t="s">
        <v>432</v>
      </c>
      <c r="K815" s="9"/>
      <c r="L815" s="43">
        <f>5955000+50000</f>
        <v>6005000</v>
      </c>
      <c r="M815" s="43">
        <f>5955000+50000</f>
        <v>6005000</v>
      </c>
    </row>
    <row r="816" spans="1:13" ht="41.4" x14ac:dyDescent="0.3">
      <c r="A816" s="56">
        <v>39</v>
      </c>
      <c r="B816" s="231"/>
      <c r="C816" s="32" t="s">
        <v>437</v>
      </c>
      <c r="D816" s="56" t="s">
        <v>389</v>
      </c>
      <c r="E816" s="228"/>
      <c r="F816" s="228"/>
      <c r="G816" s="228"/>
      <c r="H816" s="228"/>
      <c r="I816" s="228"/>
      <c r="J816" s="228"/>
      <c r="K816" s="4"/>
      <c r="L816" s="43">
        <f>5522000+50000</f>
        <v>5572000</v>
      </c>
      <c r="M816" s="43">
        <f>5522000+50000</f>
        <v>5572000</v>
      </c>
    </row>
    <row r="817" spans="1:13" ht="27.6" x14ac:dyDescent="0.3">
      <c r="A817" s="56">
        <v>40</v>
      </c>
      <c r="B817" s="231"/>
      <c r="C817" s="32" t="s">
        <v>438</v>
      </c>
      <c r="D817" s="56" t="s">
        <v>389</v>
      </c>
      <c r="E817" s="228"/>
      <c r="F817" s="228"/>
      <c r="G817" s="228"/>
      <c r="H817" s="228"/>
      <c r="I817" s="228"/>
      <c r="J817" s="228"/>
      <c r="K817" s="4"/>
      <c r="L817" s="43">
        <f>5764000+50000</f>
        <v>5814000</v>
      </c>
      <c r="M817" s="43">
        <f>5764000+50000</f>
        <v>5814000</v>
      </c>
    </row>
    <row r="818" spans="1:13" x14ac:dyDescent="0.3">
      <c r="A818" s="56">
        <v>41</v>
      </c>
      <c r="B818" s="231"/>
      <c r="C818" s="62" t="s">
        <v>439</v>
      </c>
      <c r="D818" s="56" t="s">
        <v>389</v>
      </c>
      <c r="E818" s="228"/>
      <c r="F818" s="228"/>
      <c r="G818" s="228"/>
      <c r="H818" s="228"/>
      <c r="I818" s="228"/>
      <c r="J818" s="228"/>
      <c r="K818" s="4"/>
      <c r="L818" s="43">
        <f>4950000+50000</f>
        <v>5000000</v>
      </c>
      <c r="M818" s="43">
        <f>4950000+50000</f>
        <v>5000000</v>
      </c>
    </row>
    <row r="819" spans="1:13" x14ac:dyDescent="0.3">
      <c r="A819" s="56">
        <v>42</v>
      </c>
      <c r="B819" s="231"/>
      <c r="C819" s="62" t="s">
        <v>440</v>
      </c>
      <c r="D819" s="56" t="s">
        <v>389</v>
      </c>
      <c r="E819" s="228"/>
      <c r="F819" s="228"/>
      <c r="G819" s="228"/>
      <c r="H819" s="228"/>
      <c r="I819" s="228"/>
      <c r="J819" s="228"/>
      <c r="K819" s="4"/>
      <c r="L819" s="43">
        <f>4566000+50000</f>
        <v>4616000</v>
      </c>
      <c r="M819" s="43">
        <f>4566000+50000</f>
        <v>4616000</v>
      </c>
    </row>
    <row r="820" spans="1:13" x14ac:dyDescent="0.3">
      <c r="A820" s="56">
        <v>43</v>
      </c>
      <c r="B820" s="232"/>
      <c r="C820" s="63" t="s">
        <v>441</v>
      </c>
      <c r="D820" s="57" t="s">
        <v>389</v>
      </c>
      <c r="E820" s="228"/>
      <c r="F820" s="228"/>
      <c r="G820" s="228"/>
      <c r="H820" s="228"/>
      <c r="I820" s="228"/>
      <c r="J820" s="228"/>
      <c r="K820" s="45"/>
      <c r="L820" s="43">
        <f>4578000+50000</f>
        <v>4628000</v>
      </c>
      <c r="M820" s="43">
        <f>4578000+50000</f>
        <v>4628000</v>
      </c>
    </row>
    <row r="821" spans="1:13" x14ac:dyDescent="0.3">
      <c r="A821" s="56">
        <v>44</v>
      </c>
      <c r="B821" s="20" t="s">
        <v>442</v>
      </c>
      <c r="C821" s="32" t="s">
        <v>443</v>
      </c>
      <c r="D821" s="56" t="s">
        <v>389</v>
      </c>
      <c r="E821" s="229"/>
      <c r="F821" s="229"/>
      <c r="G821" s="229"/>
      <c r="H821" s="229"/>
      <c r="I821" s="229"/>
      <c r="J821" s="229"/>
      <c r="K821" s="13"/>
      <c r="L821" s="44">
        <v>1650000</v>
      </c>
      <c r="M821" s="43">
        <v>1650000</v>
      </c>
    </row>
    <row r="822" spans="1:13" ht="27.6" x14ac:dyDescent="0.3">
      <c r="A822" s="56">
        <v>45</v>
      </c>
      <c r="B822" s="230" t="s">
        <v>1191</v>
      </c>
      <c r="C822" s="30" t="s">
        <v>388</v>
      </c>
      <c r="D822" s="56" t="s">
        <v>389</v>
      </c>
      <c r="E822" s="227" t="s">
        <v>390</v>
      </c>
      <c r="F822" s="227" t="s">
        <v>724</v>
      </c>
      <c r="G822" s="227" t="s">
        <v>427</v>
      </c>
      <c r="H822" s="227" t="s">
        <v>35</v>
      </c>
      <c r="I822" s="227" t="s">
        <v>393</v>
      </c>
      <c r="J822" s="227" t="s">
        <v>432</v>
      </c>
      <c r="K822" s="13"/>
      <c r="L822" s="93">
        <v>2213000</v>
      </c>
      <c r="M822" s="93">
        <v>2213000</v>
      </c>
    </row>
    <row r="823" spans="1:13" x14ac:dyDescent="0.3">
      <c r="A823" s="56">
        <v>46</v>
      </c>
      <c r="B823" s="231"/>
      <c r="C823" s="30" t="s">
        <v>424</v>
      </c>
      <c r="D823" s="56" t="s">
        <v>389</v>
      </c>
      <c r="E823" s="228"/>
      <c r="F823" s="228"/>
      <c r="G823" s="228"/>
      <c r="H823" s="228"/>
      <c r="I823" s="228"/>
      <c r="J823" s="228"/>
      <c r="K823" s="13"/>
      <c r="L823" s="93">
        <v>3708000</v>
      </c>
      <c r="M823" s="93">
        <v>3708000</v>
      </c>
    </row>
    <row r="824" spans="1:13" ht="27.6" x14ac:dyDescent="0.3">
      <c r="A824" s="56">
        <v>47</v>
      </c>
      <c r="B824" s="231"/>
      <c r="C824" s="64" t="s">
        <v>395</v>
      </c>
      <c r="D824" s="56" t="s">
        <v>389</v>
      </c>
      <c r="E824" s="228"/>
      <c r="F824" s="228"/>
      <c r="G824" s="228"/>
      <c r="H824" s="228"/>
      <c r="I824" s="228"/>
      <c r="J824" s="228"/>
      <c r="K824" s="13"/>
      <c r="L824" s="93">
        <v>3650000</v>
      </c>
      <c r="M824" s="93">
        <v>3650000</v>
      </c>
    </row>
    <row r="825" spans="1:13" x14ac:dyDescent="0.3">
      <c r="A825" s="56">
        <v>48</v>
      </c>
      <c r="B825" s="231"/>
      <c r="C825" s="30" t="s">
        <v>722</v>
      </c>
      <c r="D825" s="56" t="s">
        <v>389</v>
      </c>
      <c r="E825" s="228"/>
      <c r="F825" s="233" t="s">
        <v>436</v>
      </c>
      <c r="G825" s="228"/>
      <c r="H825" s="228"/>
      <c r="I825" s="228"/>
      <c r="J825" s="228"/>
      <c r="K825" s="13"/>
      <c r="L825" s="93">
        <v>4743000</v>
      </c>
      <c r="M825" s="93">
        <v>4743000</v>
      </c>
    </row>
    <row r="826" spans="1:13" x14ac:dyDescent="0.3">
      <c r="A826" s="56">
        <v>49</v>
      </c>
      <c r="B826" s="231"/>
      <c r="C826" s="30" t="s">
        <v>411</v>
      </c>
      <c r="D826" s="56" t="s">
        <v>389</v>
      </c>
      <c r="E826" s="228"/>
      <c r="F826" s="233"/>
      <c r="G826" s="228"/>
      <c r="H826" s="228"/>
      <c r="I826" s="228"/>
      <c r="J826" s="228"/>
      <c r="K826" s="13"/>
      <c r="L826" s="93">
        <v>4973000</v>
      </c>
      <c r="M826" s="93">
        <v>4973000</v>
      </c>
    </row>
    <row r="827" spans="1:13" ht="27.6" x14ac:dyDescent="0.3">
      <c r="A827" s="56">
        <v>50</v>
      </c>
      <c r="B827" s="232"/>
      <c r="C827" s="30" t="s">
        <v>723</v>
      </c>
      <c r="D827" s="56" t="s">
        <v>389</v>
      </c>
      <c r="E827" s="229"/>
      <c r="F827" s="233"/>
      <c r="G827" s="229"/>
      <c r="H827" s="229"/>
      <c r="I827" s="229"/>
      <c r="J827" s="229"/>
      <c r="K827" s="13"/>
      <c r="L827" s="93">
        <v>5318000</v>
      </c>
      <c r="M827" s="93">
        <v>5318000</v>
      </c>
    </row>
    <row r="828" spans="1:13" ht="69" x14ac:dyDescent="0.3">
      <c r="A828" s="56">
        <v>51</v>
      </c>
      <c r="B828" s="230" t="s">
        <v>444</v>
      </c>
      <c r="C828" s="30" t="s">
        <v>725</v>
      </c>
      <c r="D828" s="56" t="s">
        <v>389</v>
      </c>
      <c r="E828" s="230" t="s">
        <v>390</v>
      </c>
      <c r="F828" s="13" t="s">
        <v>445</v>
      </c>
      <c r="G828" s="230" t="s">
        <v>427</v>
      </c>
      <c r="H828" s="230" t="s">
        <v>35</v>
      </c>
      <c r="I828" s="230" t="s">
        <v>393</v>
      </c>
      <c r="J828" s="230" t="s">
        <v>446</v>
      </c>
      <c r="K828" s="53"/>
      <c r="L828" s="94">
        <v>3260000</v>
      </c>
      <c r="M828" s="94">
        <v>3260000</v>
      </c>
    </row>
    <row r="829" spans="1:13" ht="69" x14ac:dyDescent="0.3">
      <c r="A829" s="56">
        <v>52</v>
      </c>
      <c r="B829" s="232"/>
      <c r="C829" s="30" t="s">
        <v>726</v>
      </c>
      <c r="D829" s="56" t="s">
        <v>389</v>
      </c>
      <c r="E829" s="232"/>
      <c r="F829" s="13" t="s">
        <v>447</v>
      </c>
      <c r="G829" s="232"/>
      <c r="H829" s="232"/>
      <c r="I829" s="232"/>
      <c r="J829" s="232"/>
      <c r="K829" s="20"/>
      <c r="L829" s="94">
        <v>2690000</v>
      </c>
      <c r="M829" s="94">
        <v>2690000</v>
      </c>
    </row>
    <row r="830" spans="1:13" ht="69" x14ac:dyDescent="0.3">
      <c r="A830" s="57">
        <v>53</v>
      </c>
      <c r="B830" s="230" t="s">
        <v>444</v>
      </c>
      <c r="C830" s="30" t="s">
        <v>727</v>
      </c>
      <c r="D830" s="57" t="s">
        <v>389</v>
      </c>
      <c r="E830" s="230" t="s">
        <v>390</v>
      </c>
      <c r="F830" s="20" t="s">
        <v>448</v>
      </c>
      <c r="G830" s="230" t="s">
        <v>427</v>
      </c>
      <c r="H830" s="230" t="s">
        <v>35</v>
      </c>
      <c r="I830" s="230" t="s">
        <v>393</v>
      </c>
      <c r="J830" s="230" t="s">
        <v>446</v>
      </c>
      <c r="K830" s="20"/>
      <c r="L830" s="94">
        <v>3170000</v>
      </c>
      <c r="M830" s="94">
        <v>3170000</v>
      </c>
    </row>
    <row r="831" spans="1:13" ht="69" x14ac:dyDescent="0.3">
      <c r="A831" s="56">
        <v>54</v>
      </c>
      <c r="B831" s="232"/>
      <c r="C831" s="30" t="s">
        <v>728</v>
      </c>
      <c r="D831" s="56" t="s">
        <v>389</v>
      </c>
      <c r="E831" s="232"/>
      <c r="F831" s="13" t="s">
        <v>448</v>
      </c>
      <c r="G831" s="232"/>
      <c r="H831" s="232"/>
      <c r="I831" s="232"/>
      <c r="J831" s="232"/>
      <c r="K831" s="13"/>
      <c r="L831" s="94">
        <v>2680000</v>
      </c>
      <c r="M831" s="94">
        <v>2680000</v>
      </c>
    </row>
    <row r="832" spans="1:13" ht="69" x14ac:dyDescent="0.3">
      <c r="A832" s="57">
        <v>55</v>
      </c>
      <c r="B832" s="254" t="s">
        <v>444</v>
      </c>
      <c r="C832" s="30" t="s">
        <v>729</v>
      </c>
      <c r="D832" s="57" t="s">
        <v>389</v>
      </c>
      <c r="E832" s="254" t="s">
        <v>390</v>
      </c>
      <c r="F832" s="45" t="s">
        <v>449</v>
      </c>
      <c r="G832" s="254" t="s">
        <v>427</v>
      </c>
      <c r="H832" s="254" t="s">
        <v>35</v>
      </c>
      <c r="I832" s="254" t="s">
        <v>393</v>
      </c>
      <c r="J832" s="254" t="s">
        <v>446</v>
      </c>
      <c r="K832" s="13"/>
      <c r="L832" s="94">
        <v>2650000</v>
      </c>
      <c r="M832" s="94">
        <v>2650000</v>
      </c>
    </row>
    <row r="833" spans="1:13" ht="69" x14ac:dyDescent="0.3">
      <c r="A833" s="56">
        <v>56</v>
      </c>
      <c r="B833" s="254"/>
      <c r="C833" s="30" t="s">
        <v>730</v>
      </c>
      <c r="D833" s="56" t="s">
        <v>389</v>
      </c>
      <c r="E833" s="254"/>
      <c r="F833" s="4" t="s">
        <v>733</v>
      </c>
      <c r="G833" s="254"/>
      <c r="H833" s="254"/>
      <c r="I833" s="254"/>
      <c r="J833" s="254"/>
      <c r="K833" s="13"/>
      <c r="L833" s="94">
        <v>1940000</v>
      </c>
      <c r="M833" s="94">
        <v>1940000</v>
      </c>
    </row>
    <row r="834" spans="1:13" ht="69" x14ac:dyDescent="0.3">
      <c r="A834" s="56">
        <v>57</v>
      </c>
      <c r="B834" s="254"/>
      <c r="C834" s="30" t="s">
        <v>731</v>
      </c>
      <c r="D834" s="56" t="s">
        <v>389</v>
      </c>
      <c r="E834" s="254"/>
      <c r="F834" s="4" t="s">
        <v>450</v>
      </c>
      <c r="G834" s="254"/>
      <c r="H834" s="254"/>
      <c r="I834" s="254"/>
      <c r="J834" s="254"/>
      <c r="K834" s="4"/>
      <c r="L834" s="94">
        <v>1500000</v>
      </c>
      <c r="M834" s="94">
        <v>1500000</v>
      </c>
    </row>
    <row r="835" spans="1:13" x14ac:dyDescent="0.3">
      <c r="A835" s="56">
        <v>58</v>
      </c>
      <c r="B835" s="230" t="s">
        <v>618</v>
      </c>
      <c r="C835" s="59" t="s">
        <v>451</v>
      </c>
      <c r="D835" s="56" t="s">
        <v>389</v>
      </c>
      <c r="E835" s="10"/>
      <c r="F835" s="4"/>
      <c r="G835" s="4"/>
      <c r="H835" s="4"/>
      <c r="I835" s="4"/>
      <c r="J835" s="227" t="s">
        <v>452</v>
      </c>
      <c r="K835" s="4"/>
      <c r="L835" s="43">
        <v>80000</v>
      </c>
      <c r="M835" s="43">
        <v>80000</v>
      </c>
    </row>
    <row r="836" spans="1:13" x14ac:dyDescent="0.3">
      <c r="A836" s="56">
        <v>59</v>
      </c>
      <c r="B836" s="231"/>
      <c r="C836" s="59" t="s">
        <v>453</v>
      </c>
      <c r="D836" s="56"/>
      <c r="E836" s="10"/>
      <c r="F836" s="4"/>
      <c r="G836" s="4"/>
      <c r="H836" s="4"/>
      <c r="I836" s="4"/>
      <c r="J836" s="228"/>
      <c r="K836" s="4"/>
      <c r="L836" s="43">
        <v>110000</v>
      </c>
      <c r="M836" s="43">
        <v>110000</v>
      </c>
    </row>
    <row r="837" spans="1:13" x14ac:dyDescent="0.3">
      <c r="A837" s="56">
        <v>60</v>
      </c>
      <c r="B837" s="231"/>
      <c r="C837" s="59" t="s">
        <v>454</v>
      </c>
      <c r="D837" s="56"/>
      <c r="E837" s="4"/>
      <c r="F837" s="4"/>
      <c r="G837" s="4"/>
      <c r="H837" s="4"/>
      <c r="I837" s="4"/>
      <c r="J837" s="228"/>
      <c r="K837" s="4"/>
      <c r="L837" s="43">
        <v>65000</v>
      </c>
      <c r="M837" s="43">
        <v>65000</v>
      </c>
    </row>
    <row r="838" spans="1:13" x14ac:dyDescent="0.3">
      <c r="A838" s="56">
        <v>61</v>
      </c>
      <c r="B838" s="231"/>
      <c r="C838" s="59" t="s">
        <v>455</v>
      </c>
      <c r="D838" s="56"/>
      <c r="E838" s="4"/>
      <c r="F838" s="4"/>
      <c r="G838" s="4"/>
      <c r="H838" s="4"/>
      <c r="I838" s="4"/>
      <c r="J838" s="228"/>
      <c r="K838" s="4"/>
      <c r="L838" s="43">
        <v>130000</v>
      </c>
      <c r="M838" s="43">
        <v>130000</v>
      </c>
    </row>
    <row r="839" spans="1:13" x14ac:dyDescent="0.3">
      <c r="A839" s="56">
        <v>62</v>
      </c>
      <c r="B839" s="231"/>
      <c r="C839" s="59" t="s">
        <v>456</v>
      </c>
      <c r="D839" s="56"/>
      <c r="E839" s="4"/>
      <c r="F839" s="4"/>
      <c r="G839" s="4"/>
      <c r="H839" s="4"/>
      <c r="I839" s="4"/>
      <c r="J839" s="228"/>
      <c r="K839" s="4"/>
      <c r="L839" s="43">
        <v>230000</v>
      </c>
      <c r="M839" s="43">
        <v>230000</v>
      </c>
    </row>
    <row r="840" spans="1:13" x14ac:dyDescent="0.3">
      <c r="A840" s="56">
        <v>63</v>
      </c>
      <c r="B840" s="231"/>
      <c r="C840" s="59" t="s">
        <v>457</v>
      </c>
      <c r="D840" s="56"/>
      <c r="E840" s="4"/>
      <c r="F840" s="4"/>
      <c r="G840" s="4"/>
      <c r="H840" s="4"/>
      <c r="I840" s="4"/>
      <c r="J840" s="228"/>
      <c r="K840" s="4"/>
      <c r="L840" s="43">
        <v>390000</v>
      </c>
      <c r="M840" s="43">
        <v>390000</v>
      </c>
    </row>
    <row r="841" spans="1:13" x14ac:dyDescent="0.3">
      <c r="A841" s="56">
        <v>64</v>
      </c>
      <c r="B841" s="231"/>
      <c r="C841" s="59" t="s">
        <v>458</v>
      </c>
      <c r="D841" s="56"/>
      <c r="E841" s="4"/>
      <c r="F841" s="4"/>
      <c r="G841" s="4"/>
      <c r="H841" s="4"/>
      <c r="I841" s="4"/>
      <c r="J841" s="228"/>
      <c r="K841" s="4"/>
      <c r="L841" s="43">
        <v>480000</v>
      </c>
      <c r="M841" s="43">
        <v>480000</v>
      </c>
    </row>
    <row r="842" spans="1:13" x14ac:dyDescent="0.3">
      <c r="A842" s="56">
        <v>65</v>
      </c>
      <c r="B842" s="231"/>
      <c r="C842" s="59" t="s">
        <v>459</v>
      </c>
      <c r="D842" s="56"/>
      <c r="E842" s="4"/>
      <c r="F842" s="4"/>
      <c r="G842" s="4"/>
      <c r="H842" s="4"/>
      <c r="I842" s="4"/>
      <c r="J842" s="228"/>
      <c r="K842" s="4"/>
      <c r="L842" s="43">
        <v>80000</v>
      </c>
      <c r="M842" s="43">
        <v>80000</v>
      </c>
    </row>
    <row r="843" spans="1:13" x14ac:dyDescent="0.3">
      <c r="A843" s="56">
        <v>66</v>
      </c>
      <c r="B843" s="231"/>
      <c r="C843" s="59" t="s">
        <v>460</v>
      </c>
      <c r="D843" s="56"/>
      <c r="E843" s="4"/>
      <c r="F843" s="4"/>
      <c r="G843" s="4"/>
      <c r="H843" s="4"/>
      <c r="I843" s="4"/>
      <c r="J843" s="228"/>
      <c r="K843" s="4"/>
      <c r="L843" s="43">
        <v>150000</v>
      </c>
      <c r="M843" s="43">
        <v>150000</v>
      </c>
    </row>
    <row r="844" spans="1:13" x14ac:dyDescent="0.3">
      <c r="A844" s="56">
        <v>67</v>
      </c>
      <c r="B844" s="231"/>
      <c r="C844" s="59" t="s">
        <v>461</v>
      </c>
      <c r="D844" s="56"/>
      <c r="E844" s="4"/>
      <c r="F844" s="4"/>
      <c r="G844" s="4"/>
      <c r="H844" s="4"/>
      <c r="I844" s="4"/>
      <c r="J844" s="228"/>
      <c r="K844" s="4"/>
      <c r="L844" s="43">
        <v>230000</v>
      </c>
      <c r="M844" s="43">
        <v>230000</v>
      </c>
    </row>
    <row r="845" spans="1:13" x14ac:dyDescent="0.3">
      <c r="A845" s="56">
        <v>68</v>
      </c>
      <c r="B845" s="231"/>
      <c r="C845" s="19" t="s">
        <v>732</v>
      </c>
      <c r="D845" s="56"/>
      <c r="E845" s="4"/>
      <c r="F845" s="4"/>
      <c r="G845" s="4"/>
      <c r="H845" s="4"/>
      <c r="I845" s="4"/>
      <c r="J845" s="229"/>
      <c r="K845" s="4"/>
      <c r="L845" s="43">
        <v>560000</v>
      </c>
      <c r="M845" s="43">
        <v>560000</v>
      </c>
    </row>
    <row r="846" spans="1:13" ht="44.25" customHeight="1" x14ac:dyDescent="0.3">
      <c r="A846" s="335" t="s">
        <v>839</v>
      </c>
      <c r="B846" s="336"/>
      <c r="C846" s="336"/>
      <c r="D846" s="336"/>
      <c r="E846" s="336"/>
      <c r="F846" s="336"/>
      <c r="G846" s="336"/>
      <c r="H846" s="336"/>
      <c r="I846" s="336"/>
      <c r="J846" s="336"/>
      <c r="K846" s="336"/>
      <c r="L846" s="336"/>
      <c r="M846" s="337"/>
    </row>
    <row r="847" spans="1:13" ht="27.6" x14ac:dyDescent="0.3">
      <c r="A847" s="101" t="s">
        <v>1011</v>
      </c>
      <c r="B847" s="102" t="s">
        <v>840</v>
      </c>
      <c r="C847" s="353" t="s">
        <v>841</v>
      </c>
      <c r="D847" s="354"/>
      <c r="E847" s="272" t="s">
        <v>901</v>
      </c>
      <c r="F847" s="105" t="s">
        <v>842</v>
      </c>
      <c r="G847" s="104" t="s">
        <v>35</v>
      </c>
      <c r="H847" s="101"/>
      <c r="I847" s="106"/>
      <c r="J847" s="106"/>
      <c r="K847" s="101"/>
      <c r="L847" s="101"/>
      <c r="M847" s="101"/>
    </row>
    <row r="848" spans="1:13" ht="41.4" x14ac:dyDescent="0.3">
      <c r="A848" s="68">
        <v>1</v>
      </c>
      <c r="B848" s="102" t="s">
        <v>840</v>
      </c>
      <c r="C848" s="107" t="s">
        <v>844</v>
      </c>
      <c r="D848" s="104" t="s">
        <v>845</v>
      </c>
      <c r="E848" s="273"/>
      <c r="F848" s="105" t="s">
        <v>842</v>
      </c>
      <c r="G848" s="104" t="s">
        <v>35</v>
      </c>
      <c r="H848" s="104"/>
      <c r="I848" s="106" t="s">
        <v>843</v>
      </c>
      <c r="J848" s="106" t="s">
        <v>843</v>
      </c>
      <c r="K848" s="103"/>
      <c r="L848" s="101">
        <v>1600000</v>
      </c>
      <c r="M848" s="101">
        <v>1600000</v>
      </c>
    </row>
    <row r="849" spans="1:13" ht="42" x14ac:dyDescent="0.3">
      <c r="A849" s="68">
        <v>2</v>
      </c>
      <c r="B849" s="102" t="s">
        <v>840</v>
      </c>
      <c r="C849" s="107" t="s">
        <v>846</v>
      </c>
      <c r="D849" s="104" t="s">
        <v>845</v>
      </c>
      <c r="E849" s="273"/>
      <c r="F849" s="105" t="s">
        <v>842</v>
      </c>
      <c r="G849" s="104" t="s">
        <v>35</v>
      </c>
      <c r="H849" s="104"/>
      <c r="I849" s="106" t="s">
        <v>843</v>
      </c>
      <c r="J849" s="106" t="s">
        <v>843</v>
      </c>
      <c r="K849" s="103"/>
      <c r="L849" s="101">
        <v>1950000</v>
      </c>
      <c r="M849" s="101">
        <v>1950000</v>
      </c>
    </row>
    <row r="850" spans="1:13" ht="41.4" x14ac:dyDescent="0.3">
      <c r="A850" s="68">
        <v>3</v>
      </c>
      <c r="B850" s="102" t="s">
        <v>840</v>
      </c>
      <c r="C850" s="107" t="s">
        <v>847</v>
      </c>
      <c r="D850" s="104" t="s">
        <v>845</v>
      </c>
      <c r="E850" s="273"/>
      <c r="F850" s="105" t="s">
        <v>842</v>
      </c>
      <c r="G850" s="104" t="s">
        <v>35</v>
      </c>
      <c r="H850" s="104"/>
      <c r="I850" s="106" t="s">
        <v>843</v>
      </c>
      <c r="J850" s="106" t="s">
        <v>843</v>
      </c>
      <c r="K850" s="103"/>
      <c r="L850" s="101">
        <v>2350000</v>
      </c>
      <c r="M850" s="101">
        <v>2350000</v>
      </c>
    </row>
    <row r="851" spans="1:13" ht="41.4" x14ac:dyDescent="0.3">
      <c r="A851" s="68">
        <v>4</v>
      </c>
      <c r="B851" s="102" t="s">
        <v>840</v>
      </c>
      <c r="C851" s="107" t="s">
        <v>848</v>
      </c>
      <c r="D851" s="104" t="s">
        <v>845</v>
      </c>
      <c r="E851" s="273"/>
      <c r="F851" s="105" t="s">
        <v>842</v>
      </c>
      <c r="G851" s="104" t="s">
        <v>35</v>
      </c>
      <c r="H851" s="104"/>
      <c r="I851" s="106" t="s">
        <v>843</v>
      </c>
      <c r="J851" s="106" t="s">
        <v>843</v>
      </c>
      <c r="K851" s="103"/>
      <c r="L851" s="101">
        <v>2350000</v>
      </c>
      <c r="M851" s="101">
        <v>2350000</v>
      </c>
    </row>
    <row r="852" spans="1:13" ht="55.2" x14ac:dyDescent="0.3">
      <c r="A852" s="68">
        <v>5</v>
      </c>
      <c r="B852" s="102" t="s">
        <v>840</v>
      </c>
      <c r="C852" s="107" t="s">
        <v>849</v>
      </c>
      <c r="D852" s="104" t="s">
        <v>845</v>
      </c>
      <c r="E852" s="273"/>
      <c r="F852" s="105" t="s">
        <v>842</v>
      </c>
      <c r="G852" s="104" t="s">
        <v>35</v>
      </c>
      <c r="H852" s="104"/>
      <c r="I852" s="106" t="s">
        <v>843</v>
      </c>
      <c r="J852" s="106" t="s">
        <v>843</v>
      </c>
      <c r="K852" s="103"/>
      <c r="L852" s="101">
        <v>1950000</v>
      </c>
      <c r="M852" s="101">
        <v>1950000</v>
      </c>
    </row>
    <row r="853" spans="1:13" ht="55.2" x14ac:dyDescent="0.3">
      <c r="A853" s="68">
        <v>6</v>
      </c>
      <c r="B853" s="102" t="s">
        <v>840</v>
      </c>
      <c r="C853" s="107" t="s">
        <v>850</v>
      </c>
      <c r="D853" s="104" t="s">
        <v>845</v>
      </c>
      <c r="E853" s="273"/>
      <c r="F853" s="105" t="s">
        <v>842</v>
      </c>
      <c r="G853" s="104" t="s">
        <v>35</v>
      </c>
      <c r="H853" s="104"/>
      <c r="I853" s="106" t="s">
        <v>843</v>
      </c>
      <c r="J853" s="106" t="s">
        <v>843</v>
      </c>
      <c r="K853" s="103"/>
      <c r="L853" s="101">
        <v>2000000</v>
      </c>
      <c r="M853" s="101">
        <v>2000000</v>
      </c>
    </row>
    <row r="854" spans="1:13" ht="41.4" x14ac:dyDescent="0.3">
      <c r="A854" s="68">
        <v>7</v>
      </c>
      <c r="B854" s="102" t="s">
        <v>840</v>
      </c>
      <c r="C854" s="107" t="s">
        <v>851</v>
      </c>
      <c r="D854" s="104" t="s">
        <v>845</v>
      </c>
      <c r="E854" s="273"/>
      <c r="F854" s="105" t="s">
        <v>842</v>
      </c>
      <c r="G854" s="104" t="s">
        <v>35</v>
      </c>
      <c r="H854" s="104"/>
      <c r="I854" s="106" t="s">
        <v>843</v>
      </c>
      <c r="J854" s="106" t="s">
        <v>843</v>
      </c>
      <c r="K854" s="103"/>
      <c r="L854" s="101">
        <v>2000000</v>
      </c>
      <c r="M854" s="101">
        <v>2000000</v>
      </c>
    </row>
    <row r="855" spans="1:13" ht="41.4" x14ac:dyDescent="0.3">
      <c r="A855" s="68">
        <v>8</v>
      </c>
      <c r="B855" s="102" t="s">
        <v>840</v>
      </c>
      <c r="C855" s="107" t="s">
        <v>852</v>
      </c>
      <c r="D855" s="104" t="s">
        <v>845</v>
      </c>
      <c r="E855" s="273"/>
      <c r="F855" s="105" t="s">
        <v>842</v>
      </c>
      <c r="G855" s="104" t="s">
        <v>35</v>
      </c>
      <c r="H855" s="104"/>
      <c r="I855" s="106" t="s">
        <v>843</v>
      </c>
      <c r="J855" s="106" t="s">
        <v>843</v>
      </c>
      <c r="K855" s="103"/>
      <c r="L855" s="101">
        <v>1850000</v>
      </c>
      <c r="M855" s="101">
        <v>1850000</v>
      </c>
    </row>
    <row r="856" spans="1:13" ht="41.4" x14ac:dyDescent="0.3">
      <c r="A856" s="68">
        <v>9</v>
      </c>
      <c r="B856" s="102" t="s">
        <v>840</v>
      </c>
      <c r="C856" s="107" t="s">
        <v>853</v>
      </c>
      <c r="D856" s="104" t="s">
        <v>845</v>
      </c>
      <c r="E856" s="273"/>
      <c r="F856" s="105" t="s">
        <v>842</v>
      </c>
      <c r="G856" s="104" t="s">
        <v>35</v>
      </c>
      <c r="H856" s="104"/>
      <c r="I856" s="106" t="s">
        <v>843</v>
      </c>
      <c r="J856" s="106" t="s">
        <v>843</v>
      </c>
      <c r="K856" s="103"/>
      <c r="L856" s="101">
        <v>2150000</v>
      </c>
      <c r="M856" s="101">
        <v>2150000</v>
      </c>
    </row>
    <row r="857" spans="1:13" ht="27.6" x14ac:dyDescent="0.3">
      <c r="A857" s="130" t="s">
        <v>1012</v>
      </c>
      <c r="B857" s="102" t="s">
        <v>840</v>
      </c>
      <c r="C857" s="349" t="s">
        <v>854</v>
      </c>
      <c r="D857" s="350"/>
      <c r="E857" s="273"/>
      <c r="F857" s="105" t="s">
        <v>842</v>
      </c>
      <c r="G857" s="104" t="s">
        <v>35</v>
      </c>
      <c r="H857" s="104"/>
      <c r="I857" s="106"/>
      <c r="J857" s="106"/>
      <c r="K857" s="103"/>
      <c r="L857" s="101"/>
      <c r="M857" s="101"/>
    </row>
    <row r="858" spans="1:13" ht="41.4" x14ac:dyDescent="0.3">
      <c r="A858" s="68">
        <v>1</v>
      </c>
      <c r="B858" s="102" t="s">
        <v>840</v>
      </c>
      <c r="C858" s="107" t="s">
        <v>855</v>
      </c>
      <c r="D858" s="69"/>
      <c r="E858" s="273"/>
      <c r="F858" s="105" t="s">
        <v>842</v>
      </c>
      <c r="G858" s="104" t="s">
        <v>35</v>
      </c>
      <c r="H858" s="104"/>
      <c r="I858" s="106" t="s">
        <v>843</v>
      </c>
      <c r="J858" s="106" t="s">
        <v>843</v>
      </c>
      <c r="K858" s="103"/>
      <c r="L858" s="101">
        <v>1800000</v>
      </c>
      <c r="M858" s="101">
        <v>1800000</v>
      </c>
    </row>
    <row r="859" spans="1:13" ht="42" x14ac:dyDescent="0.3">
      <c r="A859" s="68">
        <v>2</v>
      </c>
      <c r="B859" s="102" t="s">
        <v>840</v>
      </c>
      <c r="C859" s="107" t="s">
        <v>856</v>
      </c>
      <c r="D859" s="69"/>
      <c r="E859" s="274"/>
      <c r="F859" s="105" t="s">
        <v>842</v>
      </c>
      <c r="G859" s="104" t="s">
        <v>35</v>
      </c>
      <c r="H859" s="104"/>
      <c r="I859" s="106" t="s">
        <v>843</v>
      </c>
      <c r="J859" s="106" t="s">
        <v>843</v>
      </c>
      <c r="K859" s="103"/>
      <c r="L859" s="101">
        <v>2860000</v>
      </c>
      <c r="M859" s="101">
        <v>2860000</v>
      </c>
    </row>
    <row r="860" spans="1:13" ht="41.4" x14ac:dyDescent="0.3">
      <c r="A860" s="68">
        <v>3</v>
      </c>
      <c r="B860" s="102" t="s">
        <v>840</v>
      </c>
      <c r="C860" s="107" t="s">
        <v>857</v>
      </c>
      <c r="D860" s="69"/>
      <c r="E860" s="275" t="s">
        <v>901</v>
      </c>
      <c r="F860" s="105" t="s">
        <v>842</v>
      </c>
      <c r="G860" s="104" t="s">
        <v>35</v>
      </c>
      <c r="H860" s="104"/>
      <c r="I860" s="106" t="s">
        <v>843</v>
      </c>
      <c r="J860" s="68"/>
      <c r="K860" s="68"/>
      <c r="L860" s="101">
        <v>2500000</v>
      </c>
      <c r="M860" s="101">
        <v>2500000</v>
      </c>
    </row>
    <row r="861" spans="1:13" ht="41.4" x14ac:dyDescent="0.3">
      <c r="A861" s="68">
        <v>4</v>
      </c>
      <c r="B861" s="102" t="s">
        <v>840</v>
      </c>
      <c r="C861" s="107" t="s">
        <v>858</v>
      </c>
      <c r="D861" s="69"/>
      <c r="E861" s="276"/>
      <c r="F861" s="105" t="s">
        <v>842</v>
      </c>
      <c r="G861" s="104" t="s">
        <v>35</v>
      </c>
      <c r="H861" s="104"/>
      <c r="I861" s="106" t="s">
        <v>843</v>
      </c>
      <c r="J861" s="68"/>
      <c r="K861" s="68"/>
      <c r="L861" s="101">
        <v>2620000</v>
      </c>
      <c r="M861" s="101">
        <v>2620000</v>
      </c>
    </row>
    <row r="862" spans="1:13" ht="41.4" x14ac:dyDescent="0.3">
      <c r="A862" s="68">
        <v>5</v>
      </c>
      <c r="B862" s="102" t="s">
        <v>840</v>
      </c>
      <c r="C862" s="107" t="s">
        <v>859</v>
      </c>
      <c r="D862" s="69"/>
      <c r="E862" s="276"/>
      <c r="F862" s="105" t="s">
        <v>842</v>
      </c>
      <c r="G862" s="104" t="s">
        <v>35</v>
      </c>
      <c r="H862" s="104"/>
      <c r="I862" s="106" t="s">
        <v>843</v>
      </c>
      <c r="J862" s="68"/>
      <c r="K862" s="68"/>
      <c r="L862" s="101">
        <v>2200000</v>
      </c>
      <c r="M862" s="101">
        <v>2200000</v>
      </c>
    </row>
    <row r="863" spans="1:13" ht="41.4" x14ac:dyDescent="0.3">
      <c r="A863" s="68">
        <v>6</v>
      </c>
      <c r="B863" s="102" t="s">
        <v>840</v>
      </c>
      <c r="C863" s="107" t="s">
        <v>860</v>
      </c>
      <c r="D863" s="104" t="s">
        <v>845</v>
      </c>
      <c r="E863" s="276"/>
      <c r="F863" s="105" t="s">
        <v>842</v>
      </c>
      <c r="G863" s="104" t="s">
        <v>35</v>
      </c>
      <c r="H863" s="104"/>
      <c r="I863" s="106" t="s">
        <v>843</v>
      </c>
      <c r="J863" s="68"/>
      <c r="K863" s="68"/>
      <c r="L863" s="101">
        <v>2700000</v>
      </c>
      <c r="M863" s="101">
        <v>2700000</v>
      </c>
    </row>
    <row r="864" spans="1:13" ht="41.4" x14ac:dyDescent="0.3">
      <c r="A864" s="68">
        <v>7</v>
      </c>
      <c r="B864" s="102" t="s">
        <v>840</v>
      </c>
      <c r="C864" s="107" t="s">
        <v>861</v>
      </c>
      <c r="D864" s="104" t="s">
        <v>845</v>
      </c>
      <c r="E864" s="276"/>
      <c r="F864" s="105" t="s">
        <v>842</v>
      </c>
      <c r="G864" s="104" t="s">
        <v>35</v>
      </c>
      <c r="H864" s="104"/>
      <c r="I864" s="106" t="s">
        <v>843</v>
      </c>
      <c r="J864" s="68"/>
      <c r="K864" s="68"/>
      <c r="L864" s="101">
        <v>2650000</v>
      </c>
      <c r="M864" s="101">
        <v>2650000</v>
      </c>
    </row>
    <row r="865" spans="1:13" ht="41.4" x14ac:dyDescent="0.3">
      <c r="A865" s="68">
        <v>8</v>
      </c>
      <c r="B865" s="102" t="s">
        <v>840</v>
      </c>
      <c r="C865" s="107" t="s">
        <v>862</v>
      </c>
      <c r="D865" s="104" t="str">
        <f t="shared" ref="D865:D866" si="5">D864</f>
        <v>M2</v>
      </c>
      <c r="E865" s="276"/>
      <c r="F865" s="105" t="s">
        <v>842</v>
      </c>
      <c r="G865" s="104" t="s">
        <v>35</v>
      </c>
      <c r="H865" s="104"/>
      <c r="I865" s="106" t="s">
        <v>843</v>
      </c>
      <c r="J865" s="68"/>
      <c r="K865" s="68"/>
      <c r="L865" s="101">
        <v>2700000</v>
      </c>
      <c r="M865" s="101">
        <v>2700000</v>
      </c>
    </row>
    <row r="866" spans="1:13" ht="41.4" x14ac:dyDescent="0.3">
      <c r="A866" s="68">
        <v>9</v>
      </c>
      <c r="B866" s="102" t="s">
        <v>840</v>
      </c>
      <c r="C866" s="107" t="s">
        <v>863</v>
      </c>
      <c r="D866" s="104" t="str">
        <f t="shared" si="5"/>
        <v>M2</v>
      </c>
      <c r="E866" s="276"/>
      <c r="F866" s="105" t="s">
        <v>842</v>
      </c>
      <c r="G866" s="104"/>
      <c r="H866" s="104"/>
      <c r="I866" s="106" t="s">
        <v>843</v>
      </c>
      <c r="J866" s="68"/>
      <c r="K866" s="68"/>
      <c r="L866" s="101">
        <v>2650000</v>
      </c>
      <c r="M866" s="101">
        <v>2650000</v>
      </c>
    </row>
    <row r="867" spans="1:13" ht="41.4" x14ac:dyDescent="0.3">
      <c r="A867" s="68">
        <v>10</v>
      </c>
      <c r="B867" s="102" t="s">
        <v>840</v>
      </c>
      <c r="C867" s="107" t="s">
        <v>864</v>
      </c>
      <c r="D867" s="104" t="s">
        <v>845</v>
      </c>
      <c r="E867" s="276"/>
      <c r="F867" s="105" t="s">
        <v>842</v>
      </c>
      <c r="G867" s="104" t="s">
        <v>35</v>
      </c>
      <c r="H867" s="104"/>
      <c r="I867" s="106" t="s">
        <v>843</v>
      </c>
      <c r="J867" s="68"/>
      <c r="K867" s="68"/>
      <c r="L867" s="101">
        <v>2500000</v>
      </c>
      <c r="M867" s="101">
        <v>2500000</v>
      </c>
    </row>
    <row r="868" spans="1:13" ht="41.4" x14ac:dyDescent="0.3">
      <c r="A868" s="68">
        <v>11</v>
      </c>
      <c r="B868" s="102" t="s">
        <v>840</v>
      </c>
      <c r="C868" s="107" t="s">
        <v>865</v>
      </c>
      <c r="D868" s="104" t="s">
        <v>845</v>
      </c>
      <c r="E868" s="276"/>
      <c r="F868" s="105" t="s">
        <v>842</v>
      </c>
      <c r="G868" s="104" t="s">
        <v>35</v>
      </c>
      <c r="H868" s="104"/>
      <c r="I868" s="106" t="s">
        <v>843</v>
      </c>
      <c r="J868" s="68"/>
      <c r="K868" s="68"/>
      <c r="L868" s="101">
        <v>2480000</v>
      </c>
      <c r="M868" s="101">
        <v>2480000</v>
      </c>
    </row>
    <row r="869" spans="1:13" ht="41.4" x14ac:dyDescent="0.3">
      <c r="A869" s="68">
        <v>12</v>
      </c>
      <c r="B869" s="102" t="s">
        <v>840</v>
      </c>
      <c r="C869" s="107" t="s">
        <v>866</v>
      </c>
      <c r="D869" s="104" t="s">
        <v>845</v>
      </c>
      <c r="E869" s="276"/>
      <c r="F869" s="105" t="s">
        <v>842</v>
      </c>
      <c r="G869" s="104" t="s">
        <v>35</v>
      </c>
      <c r="H869" s="104"/>
      <c r="I869" s="106" t="s">
        <v>843</v>
      </c>
      <c r="J869" s="68"/>
      <c r="K869" s="68"/>
      <c r="L869" s="101">
        <v>2920000</v>
      </c>
      <c r="M869" s="101">
        <v>2920000</v>
      </c>
    </row>
    <row r="870" spans="1:13" ht="41.4" x14ac:dyDescent="0.3">
      <c r="A870" s="68">
        <v>13</v>
      </c>
      <c r="B870" s="102" t="s">
        <v>840</v>
      </c>
      <c r="C870" s="107" t="s">
        <v>867</v>
      </c>
      <c r="D870" s="104" t="s">
        <v>845</v>
      </c>
      <c r="E870" s="276"/>
      <c r="F870" s="105" t="s">
        <v>842</v>
      </c>
      <c r="G870" s="104" t="s">
        <v>35</v>
      </c>
      <c r="H870" s="104"/>
      <c r="I870" s="106" t="s">
        <v>843</v>
      </c>
      <c r="J870" s="68"/>
      <c r="K870" s="68"/>
      <c r="L870" s="101">
        <v>2860000</v>
      </c>
      <c r="M870" s="101">
        <v>2860000</v>
      </c>
    </row>
    <row r="871" spans="1:13" ht="41.4" x14ac:dyDescent="0.3">
      <c r="A871" s="68">
        <v>14</v>
      </c>
      <c r="B871" s="102" t="s">
        <v>840</v>
      </c>
      <c r="C871" s="107" t="s">
        <v>868</v>
      </c>
      <c r="D871" s="104"/>
      <c r="E871" s="276"/>
      <c r="F871" s="105" t="s">
        <v>842</v>
      </c>
      <c r="G871" s="104" t="s">
        <v>35</v>
      </c>
      <c r="H871" s="104"/>
      <c r="I871" s="106" t="s">
        <v>843</v>
      </c>
      <c r="J871" s="68"/>
      <c r="K871" s="68"/>
      <c r="L871" s="101">
        <v>2250000</v>
      </c>
      <c r="M871" s="101">
        <v>2250000</v>
      </c>
    </row>
    <row r="872" spans="1:13" ht="41.4" x14ac:dyDescent="0.3">
      <c r="A872" s="68">
        <v>15</v>
      </c>
      <c r="B872" s="102" t="s">
        <v>840</v>
      </c>
      <c r="C872" s="107" t="s">
        <v>869</v>
      </c>
      <c r="D872" s="104" t="s">
        <v>845</v>
      </c>
      <c r="E872" s="276"/>
      <c r="F872" s="105" t="s">
        <v>842</v>
      </c>
      <c r="G872" s="104" t="s">
        <v>35</v>
      </c>
      <c r="H872" s="104"/>
      <c r="I872" s="106" t="s">
        <v>843</v>
      </c>
      <c r="J872" s="68"/>
      <c r="K872" s="68"/>
      <c r="L872" s="101">
        <v>3060000</v>
      </c>
      <c r="M872" s="101">
        <v>3060000</v>
      </c>
    </row>
    <row r="873" spans="1:13" ht="41.4" x14ac:dyDescent="0.3">
      <c r="A873" s="68">
        <v>16</v>
      </c>
      <c r="B873" s="102" t="s">
        <v>840</v>
      </c>
      <c r="C873" s="107" t="s">
        <v>870</v>
      </c>
      <c r="D873" s="104" t="s">
        <v>845</v>
      </c>
      <c r="E873" s="276"/>
      <c r="F873" s="105" t="s">
        <v>842</v>
      </c>
      <c r="G873" s="104" t="s">
        <v>35</v>
      </c>
      <c r="H873" s="104"/>
      <c r="I873" s="106" t="s">
        <v>843</v>
      </c>
      <c r="J873" s="68"/>
      <c r="K873" s="68"/>
      <c r="L873" s="101">
        <v>2350000</v>
      </c>
      <c r="M873" s="101">
        <v>2350000</v>
      </c>
    </row>
    <row r="874" spans="1:13" ht="27.6" x14ac:dyDescent="0.3">
      <c r="A874" s="130" t="s">
        <v>1013</v>
      </c>
      <c r="B874" s="102" t="s">
        <v>840</v>
      </c>
      <c r="C874" s="351" t="s">
        <v>871</v>
      </c>
      <c r="D874" s="352"/>
      <c r="E874" s="276"/>
      <c r="F874" s="105" t="s">
        <v>842</v>
      </c>
      <c r="G874" s="104" t="s">
        <v>35</v>
      </c>
      <c r="H874" s="104"/>
      <c r="I874" s="106" t="s">
        <v>843</v>
      </c>
      <c r="J874" s="68"/>
      <c r="K874" s="68"/>
      <c r="L874" s="101"/>
      <c r="M874" s="101"/>
    </row>
    <row r="875" spans="1:13" ht="41.4" x14ac:dyDescent="0.3">
      <c r="A875" s="68">
        <v>1</v>
      </c>
      <c r="B875" s="102" t="s">
        <v>840</v>
      </c>
      <c r="C875" s="107" t="s">
        <v>872</v>
      </c>
      <c r="D875" s="104"/>
      <c r="E875" s="276"/>
      <c r="F875" s="105" t="s">
        <v>842</v>
      </c>
      <c r="G875" s="104" t="s">
        <v>35</v>
      </c>
      <c r="H875" s="104"/>
      <c r="I875" s="106" t="s">
        <v>843</v>
      </c>
      <c r="J875" s="68"/>
      <c r="K875" s="68"/>
      <c r="L875" s="101">
        <v>2100000</v>
      </c>
      <c r="M875" s="101">
        <v>2100000</v>
      </c>
    </row>
    <row r="876" spans="1:13" ht="41.4" x14ac:dyDescent="0.3">
      <c r="A876" s="68">
        <v>2</v>
      </c>
      <c r="B876" s="102" t="s">
        <v>840</v>
      </c>
      <c r="C876" s="107" t="s">
        <v>873</v>
      </c>
      <c r="D876" s="104"/>
      <c r="E876" s="277"/>
      <c r="F876" s="105" t="s">
        <v>842</v>
      </c>
      <c r="G876" s="104" t="s">
        <v>35</v>
      </c>
      <c r="H876" s="104"/>
      <c r="I876" s="106" t="s">
        <v>843</v>
      </c>
      <c r="J876" s="68"/>
      <c r="K876" s="68"/>
      <c r="L876" s="101">
        <v>2000000</v>
      </c>
      <c r="M876" s="101">
        <v>2000000</v>
      </c>
    </row>
    <row r="877" spans="1:13" ht="41.4" x14ac:dyDescent="0.3">
      <c r="A877" s="68">
        <v>3</v>
      </c>
      <c r="B877" s="102" t="s">
        <v>840</v>
      </c>
      <c r="C877" s="107" t="s">
        <v>874</v>
      </c>
      <c r="D877" s="104"/>
      <c r="E877" s="338" t="s">
        <v>901</v>
      </c>
      <c r="F877" s="105" t="s">
        <v>842</v>
      </c>
      <c r="G877" s="104" t="s">
        <v>35</v>
      </c>
      <c r="H877" s="104"/>
      <c r="I877" s="106" t="s">
        <v>843</v>
      </c>
      <c r="J877" s="68"/>
      <c r="K877" s="68"/>
      <c r="L877" s="101">
        <v>2200000</v>
      </c>
      <c r="M877" s="101">
        <v>2200000</v>
      </c>
    </row>
    <row r="878" spans="1:13" ht="41.4" x14ac:dyDescent="0.3">
      <c r="A878" s="68">
        <v>4</v>
      </c>
      <c r="B878" s="102" t="s">
        <v>840</v>
      </c>
      <c r="C878" s="107" t="s">
        <v>875</v>
      </c>
      <c r="D878" s="104" t="s">
        <v>845</v>
      </c>
      <c r="E878" s="339"/>
      <c r="F878" s="105" t="s">
        <v>842</v>
      </c>
      <c r="G878" s="104" t="s">
        <v>35</v>
      </c>
      <c r="H878" s="104"/>
      <c r="I878" s="106" t="s">
        <v>843</v>
      </c>
      <c r="J878" s="68"/>
      <c r="K878" s="68"/>
      <c r="L878" s="101">
        <v>2320000</v>
      </c>
      <c r="M878" s="101">
        <v>2320000</v>
      </c>
    </row>
    <row r="879" spans="1:13" ht="41.4" x14ac:dyDescent="0.3">
      <c r="A879" s="68">
        <v>5</v>
      </c>
      <c r="B879" s="102" t="s">
        <v>840</v>
      </c>
      <c r="C879" s="107" t="s">
        <v>876</v>
      </c>
      <c r="D879" s="104" t="s">
        <v>845</v>
      </c>
      <c r="E879" s="339"/>
      <c r="F879" s="105" t="s">
        <v>842</v>
      </c>
      <c r="G879" s="104" t="s">
        <v>35</v>
      </c>
      <c r="H879" s="104"/>
      <c r="I879" s="106" t="s">
        <v>843</v>
      </c>
      <c r="J879" s="68"/>
      <c r="K879" s="68"/>
      <c r="L879" s="101">
        <v>1900000</v>
      </c>
      <c r="M879" s="101">
        <v>1900000</v>
      </c>
    </row>
    <row r="880" spans="1:13" ht="41.4" x14ac:dyDescent="0.3">
      <c r="A880" s="68">
        <v>6</v>
      </c>
      <c r="B880" s="102" t="s">
        <v>840</v>
      </c>
      <c r="C880" s="107" t="s">
        <v>877</v>
      </c>
      <c r="D880" s="104" t="s">
        <v>845</v>
      </c>
      <c r="E880" s="339"/>
      <c r="F880" s="105" t="s">
        <v>842</v>
      </c>
      <c r="G880" s="104" t="s">
        <v>35</v>
      </c>
      <c r="H880" s="104"/>
      <c r="I880" s="106" t="s">
        <v>843</v>
      </c>
      <c r="J880" s="68"/>
      <c r="K880" s="68"/>
      <c r="L880" s="101">
        <v>1870000</v>
      </c>
      <c r="M880" s="101">
        <v>1870000</v>
      </c>
    </row>
    <row r="881" spans="1:13" ht="41.4" x14ac:dyDescent="0.3">
      <c r="A881" s="68">
        <v>7</v>
      </c>
      <c r="B881" s="102" t="s">
        <v>840</v>
      </c>
      <c r="C881" s="107" t="s">
        <v>878</v>
      </c>
      <c r="D881" s="104" t="s">
        <v>845</v>
      </c>
      <c r="E881" s="339"/>
      <c r="F881" s="105" t="s">
        <v>842</v>
      </c>
      <c r="G881" s="104" t="s">
        <v>35</v>
      </c>
      <c r="H881" s="104"/>
      <c r="I881" s="106" t="s">
        <v>843</v>
      </c>
      <c r="J881" s="68"/>
      <c r="K881" s="68"/>
      <c r="L881" s="101">
        <v>1730000</v>
      </c>
      <c r="M881" s="101">
        <v>1730000</v>
      </c>
    </row>
    <row r="882" spans="1:13" ht="27.6" x14ac:dyDescent="0.3">
      <c r="A882" s="130" t="s">
        <v>1014</v>
      </c>
      <c r="B882" s="102" t="s">
        <v>840</v>
      </c>
      <c r="C882" s="351" t="s">
        <v>879</v>
      </c>
      <c r="D882" s="352"/>
      <c r="E882" s="339"/>
      <c r="F882" s="105" t="s">
        <v>842</v>
      </c>
      <c r="G882" s="104" t="s">
        <v>35</v>
      </c>
      <c r="H882" s="104"/>
      <c r="I882" s="106"/>
      <c r="J882" s="68"/>
      <c r="K882" s="68"/>
      <c r="L882" s="101"/>
      <c r="M882" s="101"/>
    </row>
    <row r="883" spans="1:13" ht="55.2" x14ac:dyDescent="0.3">
      <c r="A883" s="68">
        <v>1</v>
      </c>
      <c r="B883" s="102" t="s">
        <v>840</v>
      </c>
      <c r="C883" s="107" t="s">
        <v>880</v>
      </c>
      <c r="D883" s="104" t="s">
        <v>845</v>
      </c>
      <c r="E883" s="339"/>
      <c r="F883" s="105" t="s">
        <v>842</v>
      </c>
      <c r="G883" s="104" t="s">
        <v>35</v>
      </c>
      <c r="H883" s="104"/>
      <c r="I883" s="106" t="s">
        <v>843</v>
      </c>
      <c r="J883" s="68"/>
      <c r="K883" s="68"/>
      <c r="L883" s="101">
        <v>3780000</v>
      </c>
      <c r="M883" s="101">
        <v>3780000</v>
      </c>
    </row>
    <row r="884" spans="1:13" ht="55.2" x14ac:dyDescent="0.3">
      <c r="A884" s="68">
        <v>2</v>
      </c>
      <c r="B884" s="102" t="s">
        <v>840</v>
      </c>
      <c r="C884" s="107" t="s">
        <v>881</v>
      </c>
      <c r="D884" s="104" t="s">
        <v>845</v>
      </c>
      <c r="E884" s="339"/>
      <c r="F884" s="105" t="s">
        <v>842</v>
      </c>
      <c r="G884" s="104" t="s">
        <v>35</v>
      </c>
      <c r="H884" s="104"/>
      <c r="I884" s="106" t="s">
        <v>843</v>
      </c>
      <c r="J884" s="68"/>
      <c r="K884" s="68"/>
      <c r="L884" s="101">
        <v>3900000</v>
      </c>
      <c r="M884" s="101">
        <v>3900000</v>
      </c>
    </row>
    <row r="885" spans="1:13" ht="96.6" x14ac:dyDescent="0.3">
      <c r="A885" s="68">
        <v>3</v>
      </c>
      <c r="B885" s="102" t="s">
        <v>840</v>
      </c>
      <c r="C885" s="105" t="s">
        <v>882</v>
      </c>
      <c r="D885" s="104"/>
      <c r="E885" s="339"/>
      <c r="F885" s="105" t="s">
        <v>842</v>
      </c>
      <c r="G885" s="104" t="s">
        <v>35</v>
      </c>
      <c r="H885" s="104"/>
      <c r="I885" s="106" t="s">
        <v>843</v>
      </c>
      <c r="J885" s="68"/>
      <c r="K885" s="68"/>
      <c r="L885" s="101"/>
      <c r="M885" s="101"/>
    </row>
    <row r="886" spans="1:13" ht="41.4" x14ac:dyDescent="0.3">
      <c r="A886" s="68">
        <v>4</v>
      </c>
      <c r="B886" s="102" t="s">
        <v>840</v>
      </c>
      <c r="C886" s="107" t="s">
        <v>883</v>
      </c>
      <c r="D886" s="104" t="s">
        <v>845</v>
      </c>
      <c r="E886" s="339"/>
      <c r="F886" s="105" t="s">
        <v>842</v>
      </c>
      <c r="G886" s="104" t="s">
        <v>35</v>
      </c>
      <c r="H886" s="104"/>
      <c r="I886" s="106" t="s">
        <v>843</v>
      </c>
      <c r="J886" s="68"/>
      <c r="K886" s="68"/>
      <c r="L886" s="101">
        <v>2480000</v>
      </c>
      <c r="M886" s="101">
        <v>2480000</v>
      </c>
    </row>
    <row r="887" spans="1:13" ht="41.4" x14ac:dyDescent="0.3">
      <c r="A887" s="68">
        <v>5</v>
      </c>
      <c r="B887" s="102" t="s">
        <v>840</v>
      </c>
      <c r="C887" s="107" t="s">
        <v>884</v>
      </c>
      <c r="D887" s="104" t="s">
        <v>845</v>
      </c>
      <c r="E887" s="339"/>
      <c r="F887" s="105" t="s">
        <v>842</v>
      </c>
      <c r="G887" s="104" t="s">
        <v>35</v>
      </c>
      <c r="H887" s="104"/>
      <c r="I887" s="106" t="s">
        <v>843</v>
      </c>
      <c r="J887" s="68"/>
      <c r="K887" s="68"/>
      <c r="L887" s="101">
        <v>2400000</v>
      </c>
      <c r="M887" s="101">
        <v>2400000</v>
      </c>
    </row>
    <row r="888" spans="1:13" ht="27.6" x14ac:dyDescent="0.3">
      <c r="A888" s="130" t="s">
        <v>1015</v>
      </c>
      <c r="B888" s="102" t="s">
        <v>885</v>
      </c>
      <c r="C888" s="351" t="s">
        <v>886</v>
      </c>
      <c r="D888" s="352"/>
      <c r="E888" s="339"/>
      <c r="F888" s="105" t="s">
        <v>842</v>
      </c>
      <c r="G888" s="104" t="s">
        <v>35</v>
      </c>
      <c r="H888" s="104"/>
      <c r="I888" s="106"/>
      <c r="J888" s="68"/>
      <c r="K888" s="68"/>
      <c r="L888" s="101"/>
      <c r="M888" s="101"/>
    </row>
    <row r="889" spans="1:13" ht="27.6" x14ac:dyDescent="0.3">
      <c r="A889" s="68">
        <v>1</v>
      </c>
      <c r="B889" s="102" t="s">
        <v>885</v>
      </c>
      <c r="C889" s="108" t="s">
        <v>887</v>
      </c>
      <c r="D889" s="104" t="s">
        <v>845</v>
      </c>
      <c r="E889" s="339"/>
      <c r="F889" s="105" t="s">
        <v>842</v>
      </c>
      <c r="G889" s="104" t="s">
        <v>35</v>
      </c>
      <c r="H889" s="104"/>
      <c r="I889" s="106" t="s">
        <v>843</v>
      </c>
      <c r="J889" s="68"/>
      <c r="K889" s="68"/>
      <c r="L889" s="101">
        <v>2025119</v>
      </c>
      <c r="M889" s="101">
        <v>2025119</v>
      </c>
    </row>
    <row r="890" spans="1:13" ht="27.6" x14ac:dyDescent="0.3">
      <c r="A890" s="68">
        <v>2</v>
      </c>
      <c r="B890" s="102" t="s">
        <v>885</v>
      </c>
      <c r="C890" s="108" t="s">
        <v>888</v>
      </c>
      <c r="D890" s="104" t="s">
        <v>845</v>
      </c>
      <c r="E890" s="339"/>
      <c r="F890" s="105" t="s">
        <v>842</v>
      </c>
      <c r="G890" s="104" t="s">
        <v>35</v>
      </c>
      <c r="H890" s="104"/>
      <c r="I890" s="106" t="s">
        <v>843</v>
      </c>
      <c r="J890" s="68"/>
      <c r="K890" s="68"/>
      <c r="L890" s="101">
        <v>1891308</v>
      </c>
      <c r="M890" s="101">
        <v>1891308</v>
      </c>
    </row>
    <row r="891" spans="1:13" ht="27.6" x14ac:dyDescent="0.3">
      <c r="A891" s="68">
        <v>3</v>
      </c>
      <c r="B891" s="102" t="s">
        <v>885</v>
      </c>
      <c r="C891" s="108" t="s">
        <v>889</v>
      </c>
      <c r="D891" s="104" t="s">
        <v>845</v>
      </c>
      <c r="E891" s="339"/>
      <c r="F891" s="105" t="s">
        <v>842</v>
      </c>
      <c r="G891" s="104" t="s">
        <v>35</v>
      </c>
      <c r="H891" s="104"/>
      <c r="I891" s="106" t="s">
        <v>843</v>
      </c>
      <c r="J891" s="68"/>
      <c r="K891" s="68"/>
      <c r="L891" s="101">
        <v>2188425</v>
      </c>
      <c r="M891" s="101">
        <v>2188425</v>
      </c>
    </row>
    <row r="892" spans="1:13" ht="27.6" x14ac:dyDescent="0.3">
      <c r="A892" s="68">
        <v>4</v>
      </c>
      <c r="B892" s="102" t="s">
        <v>885</v>
      </c>
      <c r="C892" s="108" t="s">
        <v>890</v>
      </c>
      <c r="D892" s="104" t="s">
        <v>845</v>
      </c>
      <c r="E892" s="339"/>
      <c r="F892" s="105" t="s">
        <v>842</v>
      </c>
      <c r="G892" s="104" t="s">
        <v>35</v>
      </c>
      <c r="H892" s="104"/>
      <c r="I892" s="106" t="s">
        <v>843</v>
      </c>
      <c r="J892" s="68"/>
      <c r="K892" s="68"/>
      <c r="L892" s="101">
        <v>2352450</v>
      </c>
      <c r="M892" s="101">
        <v>2352450</v>
      </c>
    </row>
    <row r="893" spans="1:13" ht="27.6" x14ac:dyDescent="0.3">
      <c r="A893" s="68">
        <v>5</v>
      </c>
      <c r="B893" s="102" t="s">
        <v>885</v>
      </c>
      <c r="C893" s="108" t="s">
        <v>891</v>
      </c>
      <c r="D893" s="104" t="s">
        <v>845</v>
      </c>
      <c r="E893" s="339"/>
      <c r="F893" s="105" t="s">
        <v>842</v>
      </c>
      <c r="G893" s="104" t="s">
        <v>35</v>
      </c>
      <c r="H893" s="104"/>
      <c r="I893" s="106" t="s">
        <v>843</v>
      </c>
      <c r="J893" s="68"/>
      <c r="K893" s="68"/>
      <c r="L893" s="101">
        <v>2763023</v>
      </c>
      <c r="M893" s="101">
        <v>2763023</v>
      </c>
    </row>
    <row r="894" spans="1:13" ht="27.6" x14ac:dyDescent="0.3">
      <c r="A894" s="68">
        <v>6</v>
      </c>
      <c r="B894" s="102" t="s">
        <v>885</v>
      </c>
      <c r="C894" s="108" t="s">
        <v>892</v>
      </c>
      <c r="D894" s="104" t="s">
        <v>845</v>
      </c>
      <c r="E894" s="339"/>
      <c r="F894" s="105" t="s">
        <v>842</v>
      </c>
      <c r="G894" s="104" t="s">
        <v>35</v>
      </c>
      <c r="H894" s="104"/>
      <c r="I894" s="106" t="s">
        <v>843</v>
      </c>
      <c r="J894" s="68"/>
      <c r="K894" s="68"/>
      <c r="L894" s="101">
        <v>2517797</v>
      </c>
      <c r="M894" s="101">
        <v>2517797</v>
      </c>
    </row>
    <row r="895" spans="1:13" ht="27.6" x14ac:dyDescent="0.3">
      <c r="A895" s="68">
        <v>7</v>
      </c>
      <c r="B895" s="102" t="s">
        <v>885</v>
      </c>
      <c r="C895" s="108" t="s">
        <v>893</v>
      </c>
      <c r="D895" s="104" t="s">
        <v>845</v>
      </c>
      <c r="E895" s="339"/>
      <c r="F895" s="105" t="s">
        <v>842</v>
      </c>
      <c r="G895" s="104" t="s">
        <v>35</v>
      </c>
      <c r="H895" s="104"/>
      <c r="I895" s="106" t="s">
        <v>843</v>
      </c>
      <c r="J895" s="68"/>
      <c r="K895" s="68"/>
      <c r="L895" s="101">
        <v>2762954</v>
      </c>
      <c r="M895" s="101">
        <v>2762954</v>
      </c>
    </row>
    <row r="896" spans="1:13" ht="27.6" x14ac:dyDescent="0.3">
      <c r="A896" s="130" t="s">
        <v>1016</v>
      </c>
      <c r="B896" s="102" t="s">
        <v>885</v>
      </c>
      <c r="C896" s="351" t="s">
        <v>894</v>
      </c>
      <c r="D896" s="352"/>
      <c r="E896" s="339"/>
      <c r="F896" s="105" t="s">
        <v>842</v>
      </c>
      <c r="G896" s="104" t="s">
        <v>35</v>
      </c>
      <c r="H896" s="104"/>
      <c r="I896" s="106" t="s">
        <v>843</v>
      </c>
      <c r="J896" s="68"/>
      <c r="K896" s="68"/>
      <c r="L896" s="103"/>
      <c r="M896" s="103"/>
    </row>
    <row r="897" spans="1:13" ht="27.6" x14ac:dyDescent="0.3">
      <c r="A897" s="68">
        <v>1</v>
      </c>
      <c r="B897" s="102" t="s">
        <v>885</v>
      </c>
      <c r="C897" s="108" t="s">
        <v>895</v>
      </c>
      <c r="D897" s="104" t="s">
        <v>845</v>
      </c>
      <c r="E897" s="339"/>
      <c r="F897" s="105" t="s">
        <v>842</v>
      </c>
      <c r="G897" s="104" t="s">
        <v>35</v>
      </c>
      <c r="H897" s="104"/>
      <c r="I897" s="106" t="s">
        <v>843</v>
      </c>
      <c r="J897" s="68"/>
      <c r="K897" s="68"/>
      <c r="L897" s="103">
        <v>4445000</v>
      </c>
      <c r="M897" s="103">
        <v>4445000</v>
      </c>
    </row>
    <row r="898" spans="1:13" ht="27.6" x14ac:dyDescent="0.3">
      <c r="A898" s="68">
        <v>2</v>
      </c>
      <c r="B898" s="102" t="s">
        <v>885</v>
      </c>
      <c r="C898" s="108" t="s">
        <v>896</v>
      </c>
      <c r="D898" s="104" t="s">
        <v>845</v>
      </c>
      <c r="E898" s="339"/>
      <c r="F898" s="105" t="s">
        <v>842</v>
      </c>
      <c r="G898" s="104" t="s">
        <v>35</v>
      </c>
      <c r="H898" s="104"/>
      <c r="I898" s="106" t="s">
        <v>843</v>
      </c>
      <c r="J898" s="68"/>
      <c r="K898" s="68"/>
      <c r="L898" s="103">
        <v>5045000</v>
      </c>
      <c r="M898" s="103">
        <v>5045000</v>
      </c>
    </row>
    <row r="899" spans="1:13" ht="27.6" x14ac:dyDescent="0.3">
      <c r="A899" s="68">
        <v>3</v>
      </c>
      <c r="B899" s="102" t="s">
        <v>885</v>
      </c>
      <c r="C899" s="108" t="s">
        <v>897</v>
      </c>
      <c r="D899" s="104" t="s">
        <v>845</v>
      </c>
      <c r="E899" s="339"/>
      <c r="F899" s="105" t="s">
        <v>842</v>
      </c>
      <c r="G899" s="104" t="s">
        <v>35</v>
      </c>
      <c r="H899" s="104"/>
      <c r="I899" s="106" t="s">
        <v>843</v>
      </c>
      <c r="J899" s="68"/>
      <c r="K899" s="68"/>
      <c r="L899" s="103">
        <v>7745000</v>
      </c>
      <c r="M899" s="103">
        <v>7745000</v>
      </c>
    </row>
    <row r="900" spans="1:13" ht="27.6" x14ac:dyDescent="0.3">
      <c r="A900" s="68">
        <v>4</v>
      </c>
      <c r="B900" s="102" t="s">
        <v>885</v>
      </c>
      <c r="C900" s="108" t="s">
        <v>898</v>
      </c>
      <c r="D900" s="104" t="s">
        <v>845</v>
      </c>
      <c r="E900" s="339"/>
      <c r="F900" s="105" t="s">
        <v>842</v>
      </c>
      <c r="G900" s="104" t="s">
        <v>35</v>
      </c>
      <c r="H900" s="104"/>
      <c r="I900" s="106" t="s">
        <v>843</v>
      </c>
      <c r="J900" s="68"/>
      <c r="K900" s="68"/>
      <c r="L900" s="103">
        <v>8445000</v>
      </c>
      <c r="M900" s="103">
        <v>8445000</v>
      </c>
    </row>
    <row r="901" spans="1:13" ht="27.6" x14ac:dyDescent="0.3">
      <c r="A901" s="68">
        <v>5</v>
      </c>
      <c r="B901" s="102" t="s">
        <v>885</v>
      </c>
      <c r="C901" s="109" t="s">
        <v>899</v>
      </c>
      <c r="D901" s="104" t="s">
        <v>845</v>
      </c>
      <c r="E901" s="339"/>
      <c r="F901" s="105" t="s">
        <v>842</v>
      </c>
      <c r="G901" s="104" t="s">
        <v>35</v>
      </c>
      <c r="H901" s="104"/>
      <c r="I901" s="106" t="s">
        <v>843</v>
      </c>
      <c r="J901" s="68"/>
      <c r="K901" s="68"/>
      <c r="L901" s="103">
        <v>3345000</v>
      </c>
      <c r="M901" s="103">
        <v>3345000</v>
      </c>
    </row>
    <row r="902" spans="1:13" ht="27.6" x14ac:dyDescent="0.3">
      <c r="A902" s="68">
        <v>6</v>
      </c>
      <c r="B902" s="123" t="s">
        <v>885</v>
      </c>
      <c r="C902" s="124" t="s">
        <v>900</v>
      </c>
      <c r="D902" s="125" t="s">
        <v>845</v>
      </c>
      <c r="E902" s="339"/>
      <c r="F902" s="126" t="s">
        <v>842</v>
      </c>
      <c r="G902" s="125" t="s">
        <v>35</v>
      </c>
      <c r="H902" s="125"/>
      <c r="I902" s="127" t="s">
        <v>843</v>
      </c>
      <c r="J902" s="122"/>
      <c r="K902" s="122"/>
      <c r="L902" s="128">
        <v>4345000</v>
      </c>
      <c r="M902" s="128">
        <v>4345000</v>
      </c>
    </row>
    <row r="903" spans="1:13" ht="42.75" customHeight="1" x14ac:dyDescent="0.3">
      <c r="A903" s="335" t="s">
        <v>946</v>
      </c>
      <c r="B903" s="336"/>
      <c r="C903" s="336"/>
      <c r="D903" s="336"/>
      <c r="E903" s="336"/>
      <c r="F903" s="336"/>
      <c r="G903" s="336"/>
      <c r="H903" s="336"/>
      <c r="I903" s="336"/>
      <c r="J903" s="336"/>
      <c r="K903" s="336"/>
      <c r="L903" s="336"/>
      <c r="M903" s="337"/>
    </row>
    <row r="904" spans="1:13" ht="39.6" customHeight="1" x14ac:dyDescent="0.3">
      <c r="A904" s="340" t="s">
        <v>964</v>
      </c>
      <c r="B904" s="341"/>
      <c r="C904" s="341"/>
      <c r="D904" s="341"/>
      <c r="E904" s="341"/>
      <c r="F904" s="341"/>
      <c r="G904" s="341"/>
      <c r="H904" s="341"/>
      <c r="I904" s="341"/>
      <c r="J904" s="341"/>
      <c r="K904" s="341"/>
      <c r="L904" s="341"/>
      <c r="M904" s="342"/>
    </row>
    <row r="905" spans="1:13" ht="55.2" x14ac:dyDescent="0.3">
      <c r="A905" s="4">
        <v>1</v>
      </c>
      <c r="B905" s="13" t="s">
        <v>947</v>
      </c>
      <c r="C905" s="32" t="s">
        <v>948</v>
      </c>
      <c r="D905" s="13" t="s">
        <v>949</v>
      </c>
      <c r="E905" s="13" t="s">
        <v>950</v>
      </c>
      <c r="F905" s="32" t="s">
        <v>951</v>
      </c>
      <c r="G905" s="4" t="s">
        <v>952</v>
      </c>
      <c r="H905" s="4" t="s">
        <v>952</v>
      </c>
      <c r="I905" s="129" t="s">
        <v>197</v>
      </c>
      <c r="J905" s="4" t="s">
        <v>953</v>
      </c>
      <c r="K905" s="4" t="s">
        <v>954</v>
      </c>
      <c r="L905" s="6">
        <v>2815000</v>
      </c>
      <c r="M905" s="6">
        <v>2815000</v>
      </c>
    </row>
    <row r="906" spans="1:13" ht="55.2" x14ac:dyDescent="0.3">
      <c r="A906" s="4">
        <v>2</v>
      </c>
      <c r="B906" s="13" t="s">
        <v>947</v>
      </c>
      <c r="C906" s="32" t="s">
        <v>955</v>
      </c>
      <c r="D906" s="13" t="s">
        <v>949</v>
      </c>
      <c r="E906" s="13" t="s">
        <v>950</v>
      </c>
      <c r="F906" s="32" t="s">
        <v>956</v>
      </c>
      <c r="G906" s="4" t="s">
        <v>952</v>
      </c>
      <c r="H906" s="4" t="s">
        <v>952</v>
      </c>
      <c r="I906" s="129" t="s">
        <v>197</v>
      </c>
      <c r="J906" s="4" t="s">
        <v>953</v>
      </c>
      <c r="K906" s="4" t="s">
        <v>954</v>
      </c>
      <c r="L906" s="6">
        <v>2570000</v>
      </c>
      <c r="M906" s="6">
        <v>2570000</v>
      </c>
    </row>
    <row r="907" spans="1:13" ht="55.2" x14ac:dyDescent="0.3">
      <c r="A907" s="4">
        <v>3</v>
      </c>
      <c r="B907" s="13" t="s">
        <v>947</v>
      </c>
      <c r="C907" s="32" t="s">
        <v>948</v>
      </c>
      <c r="D907" s="13" t="s">
        <v>949</v>
      </c>
      <c r="E907" s="13" t="s">
        <v>950</v>
      </c>
      <c r="F907" s="32" t="s">
        <v>957</v>
      </c>
      <c r="G907" s="4" t="s">
        <v>952</v>
      </c>
      <c r="H907" s="4" t="s">
        <v>952</v>
      </c>
      <c r="I907" s="129" t="s">
        <v>197</v>
      </c>
      <c r="J907" s="4" t="s">
        <v>953</v>
      </c>
      <c r="K907" s="4" t="s">
        <v>954</v>
      </c>
      <c r="L907" s="6">
        <v>2230000</v>
      </c>
      <c r="M907" s="6">
        <v>2230000</v>
      </c>
    </row>
    <row r="908" spans="1:13" ht="55.2" x14ac:dyDescent="0.3">
      <c r="A908" s="4">
        <v>4</v>
      </c>
      <c r="B908" s="13" t="s">
        <v>947</v>
      </c>
      <c r="C908" s="32" t="s">
        <v>958</v>
      </c>
      <c r="D908" s="13" t="s">
        <v>949</v>
      </c>
      <c r="E908" s="13" t="s">
        <v>950</v>
      </c>
      <c r="F908" s="32" t="s">
        <v>956</v>
      </c>
      <c r="G908" s="4" t="s">
        <v>952</v>
      </c>
      <c r="H908" s="4" t="s">
        <v>952</v>
      </c>
      <c r="I908" s="129" t="s">
        <v>197</v>
      </c>
      <c r="J908" s="4" t="s">
        <v>953</v>
      </c>
      <c r="K908" s="4" t="s">
        <v>954</v>
      </c>
      <c r="L908" s="6">
        <v>2570000</v>
      </c>
      <c r="M908" s="6">
        <v>2570000</v>
      </c>
    </row>
    <row r="909" spans="1:13" ht="55.2" x14ac:dyDescent="0.3">
      <c r="A909" s="4">
        <v>5</v>
      </c>
      <c r="B909" s="13" t="s">
        <v>947</v>
      </c>
      <c r="C909" s="32" t="s">
        <v>959</v>
      </c>
      <c r="D909" s="13" t="s">
        <v>949</v>
      </c>
      <c r="E909" s="13" t="s">
        <v>950</v>
      </c>
      <c r="F909" s="32" t="s">
        <v>957</v>
      </c>
      <c r="G909" s="4" t="s">
        <v>952</v>
      </c>
      <c r="H909" s="4" t="s">
        <v>952</v>
      </c>
      <c r="I909" s="129" t="s">
        <v>197</v>
      </c>
      <c r="J909" s="4" t="s">
        <v>953</v>
      </c>
      <c r="K909" s="4" t="s">
        <v>954</v>
      </c>
      <c r="L909" s="6">
        <v>2150000</v>
      </c>
      <c r="M909" s="6">
        <v>2150000</v>
      </c>
    </row>
    <row r="910" spans="1:13" ht="55.2" x14ac:dyDescent="0.3">
      <c r="A910" s="4">
        <v>6</v>
      </c>
      <c r="B910" s="13" t="s">
        <v>947</v>
      </c>
      <c r="C910" s="32" t="s">
        <v>960</v>
      </c>
      <c r="D910" s="13" t="s">
        <v>949</v>
      </c>
      <c r="E910" s="13" t="s">
        <v>950</v>
      </c>
      <c r="F910" s="32" t="s">
        <v>956</v>
      </c>
      <c r="G910" s="4" t="s">
        <v>952</v>
      </c>
      <c r="H910" s="4" t="s">
        <v>952</v>
      </c>
      <c r="I910" s="129" t="s">
        <v>197</v>
      </c>
      <c r="J910" s="4" t="s">
        <v>953</v>
      </c>
      <c r="K910" s="4" t="s">
        <v>954</v>
      </c>
      <c r="L910" s="6">
        <v>2470000</v>
      </c>
      <c r="M910" s="6">
        <v>2470000</v>
      </c>
    </row>
    <row r="911" spans="1:13" ht="55.2" x14ac:dyDescent="0.3">
      <c r="A911" s="4">
        <v>7</v>
      </c>
      <c r="B911" s="13" t="s">
        <v>947</v>
      </c>
      <c r="C911" s="32" t="s">
        <v>960</v>
      </c>
      <c r="D911" s="13" t="s">
        <v>949</v>
      </c>
      <c r="E911" s="13" t="s">
        <v>950</v>
      </c>
      <c r="F911" s="32" t="s">
        <v>957</v>
      </c>
      <c r="G911" s="4" t="s">
        <v>952</v>
      </c>
      <c r="H911" s="4" t="s">
        <v>952</v>
      </c>
      <c r="I911" s="129" t="s">
        <v>197</v>
      </c>
      <c r="J911" s="4" t="s">
        <v>953</v>
      </c>
      <c r="K911" s="4" t="s">
        <v>954</v>
      </c>
      <c r="L911" s="6">
        <v>2180000</v>
      </c>
      <c r="M911" s="6">
        <v>2180000</v>
      </c>
    </row>
    <row r="912" spans="1:13" ht="55.2" x14ac:dyDescent="0.3">
      <c r="A912" s="4">
        <v>8</v>
      </c>
      <c r="B912" s="13" t="s">
        <v>947</v>
      </c>
      <c r="C912" s="32" t="s">
        <v>961</v>
      </c>
      <c r="D912" s="13" t="s">
        <v>949</v>
      </c>
      <c r="E912" s="13" t="s">
        <v>950</v>
      </c>
      <c r="F912" s="32" t="s">
        <v>956</v>
      </c>
      <c r="G912" s="4" t="s">
        <v>952</v>
      </c>
      <c r="H912" s="4" t="s">
        <v>952</v>
      </c>
      <c r="I912" s="129" t="s">
        <v>197</v>
      </c>
      <c r="J912" s="4" t="s">
        <v>953</v>
      </c>
      <c r="K912" s="4" t="s">
        <v>954</v>
      </c>
      <c r="L912" s="6">
        <v>1800000</v>
      </c>
      <c r="M912" s="6">
        <v>1800000</v>
      </c>
    </row>
    <row r="913" spans="1:13" ht="55.2" x14ac:dyDescent="0.3">
      <c r="A913" s="4">
        <v>9</v>
      </c>
      <c r="B913" s="13" t="s">
        <v>947</v>
      </c>
      <c r="C913" s="32" t="s">
        <v>961</v>
      </c>
      <c r="D913" s="13" t="s">
        <v>949</v>
      </c>
      <c r="E913" s="13" t="s">
        <v>950</v>
      </c>
      <c r="F913" s="32" t="s">
        <v>957</v>
      </c>
      <c r="G913" s="4" t="s">
        <v>952</v>
      </c>
      <c r="H913" s="4" t="s">
        <v>952</v>
      </c>
      <c r="I913" s="129" t="s">
        <v>197</v>
      </c>
      <c r="J913" s="4" t="s">
        <v>953</v>
      </c>
      <c r="K913" s="4" t="s">
        <v>954</v>
      </c>
      <c r="L913" s="6">
        <v>1700000</v>
      </c>
      <c r="M913" s="6">
        <v>1700000</v>
      </c>
    </row>
    <row r="914" spans="1:13" ht="55.2" x14ac:dyDescent="0.3">
      <c r="A914" s="4">
        <v>10</v>
      </c>
      <c r="B914" s="13" t="s">
        <v>947</v>
      </c>
      <c r="C914" s="32" t="s">
        <v>962</v>
      </c>
      <c r="D914" s="13" t="s">
        <v>949</v>
      </c>
      <c r="E914" s="13" t="s">
        <v>950</v>
      </c>
      <c r="F914" s="32" t="s">
        <v>963</v>
      </c>
      <c r="G914" s="4" t="s">
        <v>952</v>
      </c>
      <c r="H914" s="4" t="s">
        <v>952</v>
      </c>
      <c r="I914" s="129" t="s">
        <v>197</v>
      </c>
      <c r="J914" s="4" t="s">
        <v>953</v>
      </c>
      <c r="K914" s="4" t="s">
        <v>954</v>
      </c>
      <c r="L914" s="6">
        <v>1500000</v>
      </c>
      <c r="M914" s="6">
        <v>1500000</v>
      </c>
    </row>
    <row r="915" spans="1:13" ht="55.2" x14ac:dyDescent="0.3">
      <c r="A915" s="4">
        <v>11</v>
      </c>
      <c r="B915" s="13" t="s">
        <v>947</v>
      </c>
      <c r="C915" s="32" t="s">
        <v>965</v>
      </c>
      <c r="D915" s="13" t="s">
        <v>949</v>
      </c>
      <c r="E915" s="13" t="s">
        <v>950</v>
      </c>
      <c r="F915" s="32" t="s">
        <v>951</v>
      </c>
      <c r="G915" s="4" t="s">
        <v>952</v>
      </c>
      <c r="H915" s="4" t="s">
        <v>952</v>
      </c>
      <c r="I915" s="129" t="s">
        <v>197</v>
      </c>
      <c r="J915" s="4" t="s">
        <v>953</v>
      </c>
      <c r="K915" s="4" t="s">
        <v>954</v>
      </c>
      <c r="L915" s="6">
        <v>2750000</v>
      </c>
      <c r="M915" s="6">
        <v>2750000</v>
      </c>
    </row>
    <row r="916" spans="1:13" ht="55.2" x14ac:dyDescent="0.3">
      <c r="A916" s="4">
        <v>12</v>
      </c>
      <c r="B916" s="13" t="s">
        <v>947</v>
      </c>
      <c r="C916" s="32" t="s">
        <v>965</v>
      </c>
      <c r="D916" s="13" t="s">
        <v>949</v>
      </c>
      <c r="E916" s="13" t="s">
        <v>950</v>
      </c>
      <c r="F916" s="32" t="s">
        <v>956</v>
      </c>
      <c r="G916" s="4" t="s">
        <v>952</v>
      </c>
      <c r="H916" s="4" t="s">
        <v>952</v>
      </c>
      <c r="I916" s="129" t="s">
        <v>197</v>
      </c>
      <c r="J916" s="4" t="s">
        <v>953</v>
      </c>
      <c r="K916" s="4" t="s">
        <v>954</v>
      </c>
      <c r="L916" s="6">
        <v>2300000</v>
      </c>
      <c r="M916" s="6">
        <v>2300000</v>
      </c>
    </row>
    <row r="917" spans="1:13" ht="55.2" x14ac:dyDescent="0.3">
      <c r="A917" s="4">
        <v>13</v>
      </c>
      <c r="B917" s="13" t="s">
        <v>947</v>
      </c>
      <c r="C917" s="32" t="s">
        <v>966</v>
      </c>
      <c r="D917" s="13" t="s">
        <v>949</v>
      </c>
      <c r="E917" s="13" t="s">
        <v>950</v>
      </c>
      <c r="F917" s="32" t="s">
        <v>967</v>
      </c>
      <c r="G917" s="4" t="s">
        <v>952</v>
      </c>
      <c r="H917" s="4" t="s">
        <v>952</v>
      </c>
      <c r="I917" s="129" t="s">
        <v>197</v>
      </c>
      <c r="J917" s="4" t="s">
        <v>953</v>
      </c>
      <c r="K917" s="4" t="s">
        <v>954</v>
      </c>
      <c r="L917" s="6">
        <v>2900000</v>
      </c>
      <c r="M917" s="6">
        <v>2900000</v>
      </c>
    </row>
    <row r="918" spans="1:13" ht="55.2" x14ac:dyDescent="0.3">
      <c r="A918" s="4">
        <v>14</v>
      </c>
      <c r="B918" s="13" t="s">
        <v>947</v>
      </c>
      <c r="C918" s="32" t="s">
        <v>968</v>
      </c>
      <c r="D918" s="13" t="s">
        <v>949</v>
      </c>
      <c r="E918" s="13" t="s">
        <v>950</v>
      </c>
      <c r="F918" s="32" t="s">
        <v>969</v>
      </c>
      <c r="G918" s="4" t="s">
        <v>952</v>
      </c>
      <c r="H918" s="4" t="s">
        <v>952</v>
      </c>
      <c r="I918" s="129" t="s">
        <v>197</v>
      </c>
      <c r="J918" s="4" t="s">
        <v>953</v>
      </c>
      <c r="K918" s="4" t="s">
        <v>954</v>
      </c>
      <c r="L918" s="6">
        <v>3000000</v>
      </c>
      <c r="M918" s="6">
        <v>3000000</v>
      </c>
    </row>
    <row r="919" spans="1:13" ht="55.2" x14ac:dyDescent="0.3">
      <c r="A919" s="4">
        <v>15</v>
      </c>
      <c r="B919" s="13" t="s">
        <v>947</v>
      </c>
      <c r="C919" s="32" t="s">
        <v>970</v>
      </c>
      <c r="D919" s="13" t="s">
        <v>949</v>
      </c>
      <c r="E919" s="13" t="s">
        <v>950</v>
      </c>
      <c r="F919" s="32" t="s">
        <v>971</v>
      </c>
      <c r="G919" s="4" t="s">
        <v>952</v>
      </c>
      <c r="H919" s="4" t="s">
        <v>952</v>
      </c>
      <c r="I919" s="129" t="s">
        <v>197</v>
      </c>
      <c r="J919" s="4" t="s">
        <v>953</v>
      </c>
      <c r="K919" s="4" t="s">
        <v>954</v>
      </c>
      <c r="L919" s="6">
        <v>3400000</v>
      </c>
      <c r="M919" s="6">
        <v>3400000</v>
      </c>
    </row>
    <row r="920" spans="1:13" ht="55.2" x14ac:dyDescent="0.3">
      <c r="A920" s="4">
        <v>16</v>
      </c>
      <c r="B920" s="13" t="s">
        <v>947</v>
      </c>
      <c r="C920" s="32" t="s">
        <v>972</v>
      </c>
      <c r="D920" s="13" t="s">
        <v>949</v>
      </c>
      <c r="E920" s="13" t="s">
        <v>950</v>
      </c>
      <c r="F920" s="32" t="s">
        <v>973</v>
      </c>
      <c r="G920" s="4" t="s">
        <v>952</v>
      </c>
      <c r="H920" s="4" t="s">
        <v>952</v>
      </c>
      <c r="I920" s="129" t="s">
        <v>197</v>
      </c>
      <c r="J920" s="4" t="s">
        <v>953</v>
      </c>
      <c r="K920" s="4" t="s">
        <v>954</v>
      </c>
      <c r="L920" s="6">
        <v>3350000</v>
      </c>
      <c r="M920" s="6">
        <v>3350000</v>
      </c>
    </row>
    <row r="921" spans="1:13" ht="55.2" x14ac:dyDescent="0.3">
      <c r="A921" s="4">
        <v>17</v>
      </c>
      <c r="B921" s="13" t="s">
        <v>947</v>
      </c>
      <c r="C921" s="32" t="s">
        <v>974</v>
      </c>
      <c r="D921" s="13" t="s">
        <v>949</v>
      </c>
      <c r="E921" s="13" t="s">
        <v>950</v>
      </c>
      <c r="F921" s="32" t="s">
        <v>973</v>
      </c>
      <c r="G921" s="4" t="s">
        <v>952</v>
      </c>
      <c r="H921" s="4" t="s">
        <v>952</v>
      </c>
      <c r="I921" s="129" t="s">
        <v>197</v>
      </c>
      <c r="J921" s="4" t="s">
        <v>953</v>
      </c>
      <c r="K921" s="4" t="s">
        <v>954</v>
      </c>
      <c r="L921" s="6">
        <v>3200000</v>
      </c>
      <c r="M921" s="6">
        <v>3200000</v>
      </c>
    </row>
    <row r="922" spans="1:13" ht="55.2" x14ac:dyDescent="0.3">
      <c r="A922" s="4">
        <v>18</v>
      </c>
      <c r="B922" s="13" t="s">
        <v>947</v>
      </c>
      <c r="C922" s="32" t="s">
        <v>975</v>
      </c>
      <c r="D922" s="13" t="s">
        <v>949</v>
      </c>
      <c r="E922" s="13" t="s">
        <v>950</v>
      </c>
      <c r="F922" s="32" t="s">
        <v>973</v>
      </c>
      <c r="G922" s="4" t="s">
        <v>952</v>
      </c>
      <c r="H922" s="4" t="s">
        <v>952</v>
      </c>
      <c r="I922" s="129" t="s">
        <v>197</v>
      </c>
      <c r="J922" s="4" t="s">
        <v>953</v>
      </c>
      <c r="K922" s="4" t="s">
        <v>954</v>
      </c>
      <c r="L922" s="6">
        <v>2910000</v>
      </c>
      <c r="M922" s="6">
        <v>2910000</v>
      </c>
    </row>
    <row r="923" spans="1:13" ht="55.2" x14ac:dyDescent="0.3">
      <c r="A923" s="4">
        <v>19</v>
      </c>
      <c r="B923" s="13" t="s">
        <v>947</v>
      </c>
      <c r="C923" s="32" t="s">
        <v>976</v>
      </c>
      <c r="D923" s="13" t="s">
        <v>949</v>
      </c>
      <c r="E923" s="13" t="s">
        <v>950</v>
      </c>
      <c r="F923" s="32" t="s">
        <v>973</v>
      </c>
      <c r="G923" s="4" t="s">
        <v>952</v>
      </c>
      <c r="H923" s="4" t="s">
        <v>952</v>
      </c>
      <c r="I923" s="129" t="s">
        <v>197</v>
      </c>
      <c r="J923" s="4" t="s">
        <v>953</v>
      </c>
      <c r="K923" s="4" t="s">
        <v>954</v>
      </c>
      <c r="L923" s="6">
        <v>2860000</v>
      </c>
      <c r="M923" s="6">
        <v>2860000</v>
      </c>
    </row>
    <row r="924" spans="1:13" ht="55.2" x14ac:dyDescent="0.3">
      <c r="A924" s="4">
        <v>20</v>
      </c>
      <c r="B924" s="13" t="s">
        <v>947</v>
      </c>
      <c r="C924" s="32" t="s">
        <v>977</v>
      </c>
      <c r="D924" s="13" t="s">
        <v>949</v>
      </c>
      <c r="E924" s="13" t="s">
        <v>950</v>
      </c>
      <c r="F924" s="32" t="s">
        <v>978</v>
      </c>
      <c r="G924" s="4" t="s">
        <v>952</v>
      </c>
      <c r="H924" s="4" t="s">
        <v>952</v>
      </c>
      <c r="I924" s="129" t="s">
        <v>197</v>
      </c>
      <c r="J924" s="4" t="s">
        <v>953</v>
      </c>
      <c r="K924" s="4" t="s">
        <v>954</v>
      </c>
      <c r="L924" s="6">
        <v>2700000</v>
      </c>
      <c r="M924" s="6">
        <v>2700000</v>
      </c>
    </row>
    <row r="925" spans="1:13" ht="36.6" customHeight="1" x14ac:dyDescent="0.3">
      <c r="A925" s="333" t="s">
        <v>979</v>
      </c>
      <c r="B925" s="334"/>
      <c r="C925" s="334"/>
      <c r="D925" s="334"/>
      <c r="E925" s="334"/>
      <c r="F925" s="334"/>
      <c r="G925" s="334"/>
      <c r="H925" s="334"/>
      <c r="I925" s="334"/>
      <c r="J925" s="334"/>
      <c r="K925" s="334"/>
      <c r="L925" s="334"/>
      <c r="M925" s="334"/>
    </row>
    <row r="926" spans="1:13" ht="55.2" x14ac:dyDescent="0.3">
      <c r="A926" s="4">
        <v>21</v>
      </c>
      <c r="B926" s="13" t="s">
        <v>947</v>
      </c>
      <c r="C926" s="32" t="s">
        <v>980</v>
      </c>
      <c r="D926" s="13" t="s">
        <v>949</v>
      </c>
      <c r="E926" s="13" t="s">
        <v>950</v>
      </c>
      <c r="F926" s="32" t="s">
        <v>981</v>
      </c>
      <c r="G926" s="4" t="s">
        <v>952</v>
      </c>
      <c r="H926" s="4" t="s">
        <v>952</v>
      </c>
      <c r="I926" s="129" t="s">
        <v>197</v>
      </c>
      <c r="J926" s="4" t="s">
        <v>953</v>
      </c>
      <c r="K926" s="4" t="s">
        <v>954</v>
      </c>
      <c r="L926" s="6">
        <v>1750000</v>
      </c>
      <c r="M926" s="6">
        <v>1750000</v>
      </c>
    </row>
    <row r="927" spans="1:13" ht="55.2" x14ac:dyDescent="0.3">
      <c r="A927" s="4">
        <v>22</v>
      </c>
      <c r="B927" s="13" t="s">
        <v>947</v>
      </c>
      <c r="C927" s="32" t="s">
        <v>982</v>
      </c>
      <c r="D927" s="13" t="s">
        <v>949</v>
      </c>
      <c r="E927" s="13" t="s">
        <v>950</v>
      </c>
      <c r="F927" s="32" t="s">
        <v>981</v>
      </c>
      <c r="G927" s="4" t="s">
        <v>952</v>
      </c>
      <c r="H927" s="4" t="s">
        <v>952</v>
      </c>
      <c r="I927" s="129" t="s">
        <v>197</v>
      </c>
      <c r="J927" s="4" t="s">
        <v>953</v>
      </c>
      <c r="K927" s="4" t="s">
        <v>954</v>
      </c>
      <c r="L927" s="6">
        <v>1800000</v>
      </c>
      <c r="M927" s="6">
        <v>1800000</v>
      </c>
    </row>
    <row r="928" spans="1:13" ht="55.2" x14ac:dyDescent="0.3">
      <c r="A928" s="4">
        <v>23</v>
      </c>
      <c r="B928" s="13" t="s">
        <v>947</v>
      </c>
      <c r="C928" s="32" t="s">
        <v>983</v>
      </c>
      <c r="D928" s="13" t="s">
        <v>949</v>
      </c>
      <c r="E928" s="13" t="s">
        <v>950</v>
      </c>
      <c r="F928" s="32" t="s">
        <v>981</v>
      </c>
      <c r="G928" s="4" t="s">
        <v>952</v>
      </c>
      <c r="H928" s="4" t="s">
        <v>952</v>
      </c>
      <c r="I928" s="129" t="s">
        <v>197</v>
      </c>
      <c r="J928" s="4" t="s">
        <v>953</v>
      </c>
      <c r="K928" s="4" t="s">
        <v>954</v>
      </c>
      <c r="L928" s="6">
        <v>1600000</v>
      </c>
      <c r="M928" s="6">
        <v>1600000</v>
      </c>
    </row>
    <row r="929" spans="1:13" ht="55.2" x14ac:dyDescent="0.3">
      <c r="A929" s="4">
        <v>24</v>
      </c>
      <c r="B929" s="13" t="s">
        <v>947</v>
      </c>
      <c r="C929" s="32" t="s">
        <v>984</v>
      </c>
      <c r="D929" s="13" t="s">
        <v>949</v>
      </c>
      <c r="E929" s="13" t="s">
        <v>950</v>
      </c>
      <c r="F929" s="32" t="s">
        <v>981</v>
      </c>
      <c r="G929" s="4" t="s">
        <v>952</v>
      </c>
      <c r="H929" s="4" t="s">
        <v>952</v>
      </c>
      <c r="I929" s="129" t="s">
        <v>197</v>
      </c>
      <c r="J929" s="4" t="s">
        <v>953</v>
      </c>
      <c r="K929" s="4" t="s">
        <v>954</v>
      </c>
      <c r="L929" s="6">
        <v>1650000</v>
      </c>
      <c r="M929" s="6">
        <v>1650000</v>
      </c>
    </row>
    <row r="930" spans="1:13" ht="55.2" x14ac:dyDescent="0.3">
      <c r="A930" s="4">
        <v>25</v>
      </c>
      <c r="B930" s="13" t="s">
        <v>947</v>
      </c>
      <c r="C930" s="32" t="s">
        <v>985</v>
      </c>
      <c r="D930" s="13" t="s">
        <v>949</v>
      </c>
      <c r="E930" s="13" t="s">
        <v>950</v>
      </c>
      <c r="F930" s="32" t="s">
        <v>986</v>
      </c>
      <c r="G930" s="4" t="s">
        <v>952</v>
      </c>
      <c r="H930" s="4" t="s">
        <v>952</v>
      </c>
      <c r="I930" s="129" t="s">
        <v>197</v>
      </c>
      <c r="J930" s="4" t="s">
        <v>953</v>
      </c>
      <c r="K930" s="4" t="s">
        <v>954</v>
      </c>
      <c r="L930" s="6">
        <v>1750000</v>
      </c>
      <c r="M930" s="6">
        <v>1750000</v>
      </c>
    </row>
    <row r="931" spans="1:13" ht="55.2" x14ac:dyDescent="0.3">
      <c r="A931" s="4">
        <v>26</v>
      </c>
      <c r="B931" s="13" t="s">
        <v>947</v>
      </c>
      <c r="C931" s="32" t="s">
        <v>987</v>
      </c>
      <c r="D931" s="13" t="s">
        <v>949</v>
      </c>
      <c r="E931" s="13" t="s">
        <v>950</v>
      </c>
      <c r="F931" s="32" t="s">
        <v>986</v>
      </c>
      <c r="G931" s="4" t="s">
        <v>952</v>
      </c>
      <c r="H931" s="4" t="s">
        <v>952</v>
      </c>
      <c r="I931" s="129" t="s">
        <v>197</v>
      </c>
      <c r="J931" s="4" t="s">
        <v>953</v>
      </c>
      <c r="K931" s="4" t="s">
        <v>954</v>
      </c>
      <c r="L931" s="6">
        <v>2200000</v>
      </c>
      <c r="M931" s="6">
        <v>2200000</v>
      </c>
    </row>
    <row r="932" spans="1:13" ht="55.2" x14ac:dyDescent="0.3">
      <c r="A932" s="4">
        <v>27</v>
      </c>
      <c r="B932" s="13" t="s">
        <v>947</v>
      </c>
      <c r="C932" s="32" t="s">
        <v>988</v>
      </c>
      <c r="D932" s="13" t="s">
        <v>949</v>
      </c>
      <c r="E932" s="13" t="s">
        <v>950</v>
      </c>
      <c r="F932" s="32" t="s">
        <v>986</v>
      </c>
      <c r="G932" s="4" t="s">
        <v>952</v>
      </c>
      <c r="H932" s="4" t="s">
        <v>952</v>
      </c>
      <c r="I932" s="129" t="s">
        <v>197</v>
      </c>
      <c r="J932" s="4" t="s">
        <v>953</v>
      </c>
      <c r="K932" s="4" t="s">
        <v>954</v>
      </c>
      <c r="L932" s="6">
        <v>2250000</v>
      </c>
      <c r="M932" s="6">
        <v>2250000</v>
      </c>
    </row>
    <row r="933" spans="1:13" ht="55.2" x14ac:dyDescent="0.3">
      <c r="A933" s="4">
        <v>28</v>
      </c>
      <c r="B933" s="13" t="s">
        <v>947</v>
      </c>
      <c r="C933" s="32" t="s">
        <v>989</v>
      </c>
      <c r="D933" s="13" t="s">
        <v>949</v>
      </c>
      <c r="E933" s="13" t="s">
        <v>950</v>
      </c>
      <c r="F933" s="32" t="s">
        <v>986</v>
      </c>
      <c r="G933" s="4" t="s">
        <v>952</v>
      </c>
      <c r="H933" s="4" t="s">
        <v>952</v>
      </c>
      <c r="I933" s="129" t="s">
        <v>197</v>
      </c>
      <c r="J933" s="4" t="s">
        <v>953</v>
      </c>
      <c r="K933" s="4" t="s">
        <v>954</v>
      </c>
      <c r="L933" s="6">
        <v>2400000</v>
      </c>
      <c r="M933" s="6">
        <v>2400000</v>
      </c>
    </row>
    <row r="934" spans="1:13" ht="55.2" x14ac:dyDescent="0.3">
      <c r="A934" s="4">
        <v>29</v>
      </c>
      <c r="B934" s="13" t="s">
        <v>947</v>
      </c>
      <c r="C934" s="32" t="s">
        <v>990</v>
      </c>
      <c r="D934" s="13" t="s">
        <v>949</v>
      </c>
      <c r="E934" s="13" t="s">
        <v>950</v>
      </c>
      <c r="F934" s="32" t="s">
        <v>986</v>
      </c>
      <c r="G934" s="4" t="s">
        <v>952</v>
      </c>
      <c r="H934" s="4" t="s">
        <v>952</v>
      </c>
      <c r="I934" s="129" t="s">
        <v>197</v>
      </c>
      <c r="J934" s="4" t="s">
        <v>953</v>
      </c>
      <c r="K934" s="4" t="s">
        <v>954</v>
      </c>
      <c r="L934" s="6">
        <v>2450000</v>
      </c>
      <c r="M934" s="6">
        <v>2450000</v>
      </c>
    </row>
    <row r="935" spans="1:13" ht="55.2" x14ac:dyDescent="0.3">
      <c r="A935" s="4">
        <v>30</v>
      </c>
      <c r="B935" s="13" t="s">
        <v>947</v>
      </c>
      <c r="C935" s="32" t="s">
        <v>991</v>
      </c>
      <c r="D935" s="13" t="s">
        <v>949</v>
      </c>
      <c r="E935" s="13" t="s">
        <v>950</v>
      </c>
      <c r="F935" s="32" t="s">
        <v>992</v>
      </c>
      <c r="G935" s="4" t="s">
        <v>952</v>
      </c>
      <c r="H935" s="4" t="s">
        <v>952</v>
      </c>
      <c r="I935" s="129" t="s">
        <v>197</v>
      </c>
      <c r="J935" s="4" t="s">
        <v>953</v>
      </c>
      <c r="K935" s="4" t="s">
        <v>954</v>
      </c>
      <c r="L935" s="6">
        <v>1860000</v>
      </c>
      <c r="M935" s="6">
        <v>1860000</v>
      </c>
    </row>
    <row r="936" spans="1:13" ht="55.2" x14ac:dyDescent="0.3">
      <c r="A936" s="4">
        <v>31</v>
      </c>
      <c r="B936" s="13" t="s">
        <v>947</v>
      </c>
      <c r="C936" s="32" t="s">
        <v>993</v>
      </c>
      <c r="D936" s="13" t="s">
        <v>949</v>
      </c>
      <c r="E936" s="13" t="s">
        <v>950</v>
      </c>
      <c r="F936" s="32" t="s">
        <v>992</v>
      </c>
      <c r="G936" s="4" t="s">
        <v>952</v>
      </c>
      <c r="H936" s="4" t="s">
        <v>952</v>
      </c>
      <c r="I936" s="129" t="s">
        <v>197</v>
      </c>
      <c r="J936" s="4" t="s">
        <v>953</v>
      </c>
      <c r="K936" s="4" t="s">
        <v>954</v>
      </c>
      <c r="L936" s="6">
        <v>1950000</v>
      </c>
      <c r="M936" s="6">
        <v>1950000</v>
      </c>
    </row>
    <row r="937" spans="1:13" ht="55.2" x14ac:dyDescent="0.3">
      <c r="A937" s="4">
        <v>32</v>
      </c>
      <c r="B937" s="13" t="s">
        <v>947</v>
      </c>
      <c r="C937" s="32" t="s">
        <v>994</v>
      </c>
      <c r="D937" s="13" t="s">
        <v>949</v>
      </c>
      <c r="E937" s="13" t="s">
        <v>950</v>
      </c>
      <c r="F937" s="32" t="s">
        <v>992</v>
      </c>
      <c r="G937" s="4" t="s">
        <v>952</v>
      </c>
      <c r="H937" s="4" t="s">
        <v>952</v>
      </c>
      <c r="I937" s="129" t="s">
        <v>197</v>
      </c>
      <c r="J937" s="4" t="s">
        <v>953</v>
      </c>
      <c r="K937" s="4" t="s">
        <v>954</v>
      </c>
      <c r="L937" s="6">
        <v>2100000</v>
      </c>
      <c r="M937" s="6">
        <v>2100000</v>
      </c>
    </row>
    <row r="938" spans="1:13" ht="55.2" x14ac:dyDescent="0.3">
      <c r="A938" s="4">
        <v>33</v>
      </c>
      <c r="B938" s="13" t="s">
        <v>947</v>
      </c>
      <c r="C938" s="32" t="s">
        <v>995</v>
      </c>
      <c r="D938" s="13" t="s">
        <v>949</v>
      </c>
      <c r="E938" s="13" t="s">
        <v>950</v>
      </c>
      <c r="F938" s="32" t="s">
        <v>992</v>
      </c>
      <c r="G938" s="4" t="s">
        <v>952</v>
      </c>
      <c r="H938" s="4" t="s">
        <v>952</v>
      </c>
      <c r="I938" s="129" t="s">
        <v>197</v>
      </c>
      <c r="J938" s="4" t="s">
        <v>953</v>
      </c>
      <c r="K938" s="4" t="s">
        <v>954</v>
      </c>
      <c r="L938" s="6">
        <v>1400000</v>
      </c>
      <c r="M938" s="6">
        <v>1400000</v>
      </c>
    </row>
    <row r="939" spans="1:13" ht="55.2" x14ac:dyDescent="0.3">
      <c r="A939" s="4">
        <v>34</v>
      </c>
      <c r="B939" s="13" t="s">
        <v>947</v>
      </c>
      <c r="C939" s="32" t="s">
        <v>996</v>
      </c>
      <c r="D939" s="13" t="s">
        <v>949</v>
      </c>
      <c r="E939" s="13" t="s">
        <v>950</v>
      </c>
      <c r="F939" s="32" t="s">
        <v>992</v>
      </c>
      <c r="G939" s="4" t="s">
        <v>952</v>
      </c>
      <c r="H939" s="4" t="s">
        <v>952</v>
      </c>
      <c r="I939" s="129" t="s">
        <v>197</v>
      </c>
      <c r="J939" s="4" t="s">
        <v>953</v>
      </c>
      <c r="K939" s="4" t="s">
        <v>954</v>
      </c>
      <c r="L939" s="6">
        <v>1450000</v>
      </c>
      <c r="M939" s="6">
        <v>1450000</v>
      </c>
    </row>
    <row r="940" spans="1:13" ht="55.2" x14ac:dyDescent="0.3">
      <c r="A940" s="4">
        <v>35</v>
      </c>
      <c r="B940" s="13" t="s">
        <v>947</v>
      </c>
      <c r="C940" s="32" t="s">
        <v>997</v>
      </c>
      <c r="D940" s="13" t="s">
        <v>949</v>
      </c>
      <c r="E940" s="13" t="s">
        <v>950</v>
      </c>
      <c r="F940" s="32" t="s">
        <v>998</v>
      </c>
      <c r="G940" s="4" t="s">
        <v>952</v>
      </c>
      <c r="H940" s="4" t="s">
        <v>952</v>
      </c>
      <c r="I940" s="129" t="s">
        <v>197</v>
      </c>
      <c r="J940" s="4" t="s">
        <v>953</v>
      </c>
      <c r="K940" s="4" t="s">
        <v>954</v>
      </c>
      <c r="L940" s="6">
        <v>2250000</v>
      </c>
      <c r="M940" s="6">
        <v>2250000</v>
      </c>
    </row>
    <row r="941" spans="1:13" ht="55.2" x14ac:dyDescent="0.3">
      <c r="A941" s="4">
        <v>36</v>
      </c>
      <c r="B941" s="13" t="s">
        <v>947</v>
      </c>
      <c r="C941" s="32" t="s">
        <v>999</v>
      </c>
      <c r="D941" s="13" t="s">
        <v>949</v>
      </c>
      <c r="E941" s="13" t="s">
        <v>950</v>
      </c>
      <c r="F941" s="32" t="s">
        <v>998</v>
      </c>
      <c r="G941" s="4" t="s">
        <v>952</v>
      </c>
      <c r="H941" s="4" t="s">
        <v>952</v>
      </c>
      <c r="I941" s="129" t="s">
        <v>197</v>
      </c>
      <c r="J941" s="4" t="s">
        <v>953</v>
      </c>
      <c r="K941" s="4" t="s">
        <v>954</v>
      </c>
      <c r="L941" s="6">
        <v>2400000</v>
      </c>
      <c r="M941" s="6">
        <v>2400000</v>
      </c>
    </row>
    <row r="942" spans="1:13" ht="55.2" x14ac:dyDescent="0.3">
      <c r="A942" s="4">
        <v>37</v>
      </c>
      <c r="B942" s="13" t="s">
        <v>947</v>
      </c>
      <c r="C942" s="32" t="s">
        <v>1000</v>
      </c>
      <c r="D942" s="13" t="s">
        <v>949</v>
      </c>
      <c r="E942" s="13" t="s">
        <v>950</v>
      </c>
      <c r="F942" s="32" t="s">
        <v>998</v>
      </c>
      <c r="G942" s="4" t="s">
        <v>952</v>
      </c>
      <c r="H942" s="4" t="s">
        <v>952</v>
      </c>
      <c r="I942" s="129" t="s">
        <v>197</v>
      </c>
      <c r="J942" s="4" t="s">
        <v>953</v>
      </c>
      <c r="K942" s="4" t="s">
        <v>954</v>
      </c>
      <c r="L942" s="6">
        <v>2250000</v>
      </c>
      <c r="M942" s="6">
        <v>2250000</v>
      </c>
    </row>
    <row r="943" spans="1:13" ht="55.2" x14ac:dyDescent="0.3">
      <c r="A943" s="4">
        <v>38</v>
      </c>
      <c r="B943" s="13" t="s">
        <v>947</v>
      </c>
      <c r="C943" s="32" t="s">
        <v>1001</v>
      </c>
      <c r="D943" s="13" t="s">
        <v>949</v>
      </c>
      <c r="E943" s="13" t="s">
        <v>950</v>
      </c>
      <c r="F943" s="32" t="s">
        <v>1002</v>
      </c>
      <c r="G943" s="4" t="s">
        <v>952</v>
      </c>
      <c r="H943" s="4" t="s">
        <v>952</v>
      </c>
      <c r="I943" s="129" t="s">
        <v>197</v>
      </c>
      <c r="J943" s="4" t="s">
        <v>953</v>
      </c>
      <c r="K943" s="4" t="s">
        <v>954</v>
      </c>
      <c r="L943" s="6">
        <v>2150000</v>
      </c>
      <c r="M943" s="6">
        <v>2150000</v>
      </c>
    </row>
    <row r="944" spans="1:13" ht="55.2" x14ac:dyDescent="0.3">
      <c r="A944" s="4">
        <v>39</v>
      </c>
      <c r="B944" s="13" t="s">
        <v>947</v>
      </c>
      <c r="C944" s="32" t="s">
        <v>1003</v>
      </c>
      <c r="D944" s="13" t="s">
        <v>949</v>
      </c>
      <c r="E944" s="13" t="s">
        <v>950</v>
      </c>
      <c r="F944" s="32" t="s">
        <v>1004</v>
      </c>
      <c r="G944" s="4" t="s">
        <v>952</v>
      </c>
      <c r="H944" s="4" t="s">
        <v>952</v>
      </c>
      <c r="I944" s="129" t="s">
        <v>197</v>
      </c>
      <c r="J944" s="4" t="s">
        <v>953</v>
      </c>
      <c r="K944" s="4" t="s">
        <v>954</v>
      </c>
      <c r="L944" s="6">
        <v>1900000</v>
      </c>
      <c r="M944" s="6">
        <v>1900000</v>
      </c>
    </row>
    <row r="945" spans="1:15" ht="55.2" x14ac:dyDescent="0.3">
      <c r="A945" s="4">
        <v>40</v>
      </c>
      <c r="B945" s="13" t="s">
        <v>947</v>
      </c>
      <c r="C945" s="32" t="s">
        <v>1005</v>
      </c>
      <c r="D945" s="13" t="s">
        <v>949</v>
      </c>
      <c r="E945" s="13" t="s">
        <v>950</v>
      </c>
      <c r="F945" s="32" t="s">
        <v>1006</v>
      </c>
      <c r="G945" s="4" t="s">
        <v>952</v>
      </c>
      <c r="H945" s="4" t="s">
        <v>952</v>
      </c>
      <c r="I945" s="129" t="s">
        <v>197</v>
      </c>
      <c r="J945" s="4" t="s">
        <v>953</v>
      </c>
      <c r="K945" s="4" t="s">
        <v>954</v>
      </c>
      <c r="L945" s="6">
        <v>1650000</v>
      </c>
      <c r="M945" s="6">
        <v>1650000</v>
      </c>
    </row>
    <row r="946" spans="1:15" ht="34.950000000000003" customHeight="1" x14ac:dyDescent="0.3">
      <c r="A946" s="355" t="s">
        <v>682</v>
      </c>
      <c r="B946" s="355"/>
      <c r="C946" s="355"/>
      <c r="D946" s="355"/>
      <c r="E946" s="355"/>
      <c r="F946" s="355"/>
      <c r="G946" s="355"/>
      <c r="H946" s="355"/>
      <c r="I946" s="355"/>
      <c r="J946" s="355"/>
      <c r="K946" s="355"/>
      <c r="L946" s="355"/>
      <c r="M946" s="355"/>
    </row>
    <row r="947" spans="1:15" ht="40.200000000000003" customHeight="1" x14ac:dyDescent="0.3">
      <c r="A947" s="270" t="s">
        <v>619</v>
      </c>
      <c r="B947" s="270"/>
      <c r="C947" s="270"/>
      <c r="D947" s="270"/>
      <c r="E947" s="270"/>
      <c r="F947" s="270"/>
      <c r="G947" s="270"/>
      <c r="H947" s="270"/>
      <c r="I947" s="270"/>
      <c r="J947" s="270"/>
      <c r="K947" s="270"/>
      <c r="L947" s="270"/>
      <c r="M947" s="270"/>
    </row>
    <row r="948" spans="1:15" ht="41.4" x14ac:dyDescent="0.3">
      <c r="A948" s="13">
        <v>1</v>
      </c>
      <c r="B948" s="13" t="s">
        <v>620</v>
      </c>
      <c r="C948" s="32" t="s">
        <v>835</v>
      </c>
      <c r="D948" s="13" t="s">
        <v>383</v>
      </c>
      <c r="E948" s="32" t="s">
        <v>621</v>
      </c>
      <c r="F948" s="19" t="s">
        <v>622</v>
      </c>
      <c r="G948" s="13" t="s">
        <v>623</v>
      </c>
      <c r="H948" s="13" t="s">
        <v>35</v>
      </c>
      <c r="I948" s="13" t="s">
        <v>624</v>
      </c>
      <c r="J948" s="13" t="s">
        <v>625</v>
      </c>
      <c r="K948" s="96" t="s">
        <v>838</v>
      </c>
      <c r="L948" s="98">
        <v>19390</v>
      </c>
      <c r="M948" s="98">
        <v>19390</v>
      </c>
      <c r="N948" s="7"/>
      <c r="O948" s="7"/>
    </row>
    <row r="949" spans="1:15" s="7" customFormat="1" ht="41.4" x14ac:dyDescent="0.25">
      <c r="A949" s="13">
        <f t="shared" ref="A949:A995" si="6">A948+1</f>
        <v>2</v>
      </c>
      <c r="B949" s="13" t="s">
        <v>620</v>
      </c>
      <c r="C949" s="32" t="s">
        <v>835</v>
      </c>
      <c r="D949" s="13" t="s">
        <v>383</v>
      </c>
      <c r="E949" s="32" t="s">
        <v>621</v>
      </c>
      <c r="F949" s="19" t="s">
        <v>626</v>
      </c>
      <c r="G949" s="13" t="s">
        <v>623</v>
      </c>
      <c r="H949" s="13" t="s">
        <v>35</v>
      </c>
      <c r="I949" s="13" t="s">
        <v>624</v>
      </c>
      <c r="J949" s="13" t="s">
        <v>625</v>
      </c>
      <c r="K949" s="96" t="s">
        <v>838</v>
      </c>
      <c r="L949" s="99">
        <v>19200</v>
      </c>
      <c r="M949" s="99">
        <v>19200</v>
      </c>
    </row>
    <row r="950" spans="1:15" s="7" customFormat="1" ht="69" x14ac:dyDescent="0.25">
      <c r="A950" s="13">
        <f t="shared" si="6"/>
        <v>3</v>
      </c>
      <c r="B950" s="13" t="s">
        <v>620</v>
      </c>
      <c r="C950" s="32" t="s">
        <v>835</v>
      </c>
      <c r="D950" s="13" t="s">
        <v>383</v>
      </c>
      <c r="E950" s="32" t="s">
        <v>621</v>
      </c>
      <c r="F950" s="2" t="s">
        <v>627</v>
      </c>
      <c r="G950" s="13" t="s">
        <v>623</v>
      </c>
      <c r="H950" s="13" t="s">
        <v>35</v>
      </c>
      <c r="I950" s="13" t="s">
        <v>624</v>
      </c>
      <c r="J950" s="13" t="s">
        <v>625</v>
      </c>
      <c r="K950" s="96" t="s">
        <v>838</v>
      </c>
      <c r="L950" s="99">
        <v>18990</v>
      </c>
      <c r="M950" s="99">
        <v>18990</v>
      </c>
    </row>
    <row r="951" spans="1:15" s="7" customFormat="1" ht="69" x14ac:dyDescent="0.25">
      <c r="A951" s="13">
        <f t="shared" si="6"/>
        <v>4</v>
      </c>
      <c r="B951" s="13" t="s">
        <v>620</v>
      </c>
      <c r="C951" s="32" t="s">
        <v>835</v>
      </c>
      <c r="D951" s="13" t="s">
        <v>383</v>
      </c>
      <c r="E951" s="32" t="s">
        <v>621</v>
      </c>
      <c r="F951" s="2" t="s">
        <v>628</v>
      </c>
      <c r="G951" s="13" t="s">
        <v>623</v>
      </c>
      <c r="H951" s="13" t="s">
        <v>35</v>
      </c>
      <c r="I951" s="13" t="s">
        <v>624</v>
      </c>
      <c r="J951" s="13" t="s">
        <v>625</v>
      </c>
      <c r="K951" s="96" t="s">
        <v>838</v>
      </c>
      <c r="L951" s="95">
        <v>18800</v>
      </c>
      <c r="M951" s="95">
        <v>18800</v>
      </c>
    </row>
    <row r="952" spans="1:15" s="7" customFormat="1" ht="27.6" x14ac:dyDescent="0.25">
      <c r="A952" s="13">
        <f t="shared" si="6"/>
        <v>5</v>
      </c>
      <c r="B952" s="13" t="s">
        <v>620</v>
      </c>
      <c r="C952" s="13" t="s">
        <v>629</v>
      </c>
      <c r="D952" s="13" t="s">
        <v>383</v>
      </c>
      <c r="E952" s="32" t="s">
        <v>630</v>
      </c>
      <c r="F952" s="13" t="s">
        <v>631</v>
      </c>
      <c r="G952" s="13" t="s">
        <v>623</v>
      </c>
      <c r="H952" s="13" t="s">
        <v>35</v>
      </c>
      <c r="I952" s="13" t="s">
        <v>624</v>
      </c>
      <c r="J952" s="13" t="s">
        <v>625</v>
      </c>
      <c r="K952" s="96" t="s">
        <v>838</v>
      </c>
      <c r="L952" s="97">
        <v>25720</v>
      </c>
      <c r="M952" s="97">
        <v>25720</v>
      </c>
    </row>
    <row r="953" spans="1:15" s="7" customFormat="1" ht="27.6" x14ac:dyDescent="0.25">
      <c r="A953" s="13">
        <f t="shared" si="6"/>
        <v>6</v>
      </c>
      <c r="B953" s="13" t="s">
        <v>620</v>
      </c>
      <c r="C953" s="13" t="s">
        <v>629</v>
      </c>
      <c r="D953" s="13" t="s">
        <v>383</v>
      </c>
      <c r="E953" s="32" t="s">
        <v>630</v>
      </c>
      <c r="F953" s="13" t="s">
        <v>632</v>
      </c>
      <c r="G953" s="13" t="s">
        <v>623</v>
      </c>
      <c r="H953" s="13" t="s">
        <v>35</v>
      </c>
      <c r="I953" s="13" t="s">
        <v>624</v>
      </c>
      <c r="J953" s="13" t="s">
        <v>625</v>
      </c>
      <c r="K953" s="96" t="s">
        <v>838</v>
      </c>
      <c r="L953" s="97">
        <v>24620</v>
      </c>
      <c r="M953" s="97">
        <v>24620</v>
      </c>
    </row>
    <row r="954" spans="1:15" s="7" customFormat="1" ht="27.6" x14ac:dyDescent="0.25">
      <c r="A954" s="13">
        <f t="shared" si="6"/>
        <v>7</v>
      </c>
      <c r="B954" s="13" t="s">
        <v>620</v>
      </c>
      <c r="C954" s="13" t="s">
        <v>629</v>
      </c>
      <c r="D954" s="13" t="s">
        <v>383</v>
      </c>
      <c r="E954" s="32" t="s">
        <v>630</v>
      </c>
      <c r="F954" s="13" t="s">
        <v>633</v>
      </c>
      <c r="G954" s="13" t="s">
        <v>623</v>
      </c>
      <c r="H954" s="13" t="s">
        <v>35</v>
      </c>
      <c r="I954" s="13" t="s">
        <v>624</v>
      </c>
      <c r="J954" s="13" t="s">
        <v>625</v>
      </c>
      <c r="K954" s="96" t="s">
        <v>838</v>
      </c>
      <c r="L954" s="97">
        <v>23720</v>
      </c>
      <c r="M954" s="97">
        <v>23720</v>
      </c>
    </row>
    <row r="955" spans="1:15" s="7" customFormat="1" ht="27.6" x14ac:dyDescent="0.25">
      <c r="A955" s="13">
        <f t="shared" si="6"/>
        <v>8</v>
      </c>
      <c r="B955" s="13" t="s">
        <v>620</v>
      </c>
      <c r="C955" s="13" t="s">
        <v>629</v>
      </c>
      <c r="D955" s="13" t="s">
        <v>383</v>
      </c>
      <c r="E955" s="32" t="s">
        <v>630</v>
      </c>
      <c r="F955" s="13" t="s">
        <v>634</v>
      </c>
      <c r="G955" s="13" t="s">
        <v>623</v>
      </c>
      <c r="H955" s="13" t="s">
        <v>35</v>
      </c>
      <c r="I955" s="13" t="s">
        <v>624</v>
      </c>
      <c r="J955" s="13" t="s">
        <v>625</v>
      </c>
      <c r="K955" s="96" t="s">
        <v>838</v>
      </c>
      <c r="L955" s="97">
        <v>23420</v>
      </c>
      <c r="M955" s="97">
        <v>23420</v>
      </c>
    </row>
    <row r="956" spans="1:15" s="7" customFormat="1" ht="27.6" x14ac:dyDescent="0.25">
      <c r="A956" s="13">
        <f t="shared" si="6"/>
        <v>9</v>
      </c>
      <c r="B956" s="13" t="s">
        <v>620</v>
      </c>
      <c r="C956" s="13" t="s">
        <v>629</v>
      </c>
      <c r="D956" s="13" t="s">
        <v>383</v>
      </c>
      <c r="E956" s="32" t="s">
        <v>630</v>
      </c>
      <c r="F956" s="13" t="s">
        <v>635</v>
      </c>
      <c r="G956" s="13" t="s">
        <v>623</v>
      </c>
      <c r="H956" s="13" t="s">
        <v>35</v>
      </c>
      <c r="I956" s="13" t="s">
        <v>624</v>
      </c>
      <c r="J956" s="13" t="s">
        <v>625</v>
      </c>
      <c r="K956" s="96" t="s">
        <v>838</v>
      </c>
      <c r="L956" s="97">
        <v>23420</v>
      </c>
      <c r="M956" s="97">
        <v>23420</v>
      </c>
    </row>
    <row r="957" spans="1:15" s="7" customFormat="1" ht="27.6" x14ac:dyDescent="0.25">
      <c r="A957" s="13">
        <f t="shared" si="6"/>
        <v>10</v>
      </c>
      <c r="B957" s="13" t="s">
        <v>620</v>
      </c>
      <c r="C957" s="13" t="s">
        <v>629</v>
      </c>
      <c r="D957" s="13" t="s">
        <v>383</v>
      </c>
      <c r="E957" s="32" t="s">
        <v>630</v>
      </c>
      <c r="F957" s="13" t="s">
        <v>636</v>
      </c>
      <c r="G957" s="13" t="s">
        <v>623</v>
      </c>
      <c r="H957" s="13" t="s">
        <v>35</v>
      </c>
      <c r="I957" s="13" t="s">
        <v>624</v>
      </c>
      <c r="J957" s="13" t="s">
        <v>625</v>
      </c>
      <c r="K957" s="96" t="s">
        <v>838</v>
      </c>
      <c r="L957" s="97">
        <v>23620</v>
      </c>
      <c r="M957" s="97">
        <v>23620</v>
      </c>
    </row>
    <row r="958" spans="1:15" s="7" customFormat="1" ht="27.6" x14ac:dyDescent="0.25">
      <c r="A958" s="13">
        <f t="shared" si="6"/>
        <v>11</v>
      </c>
      <c r="B958" s="13" t="s">
        <v>620</v>
      </c>
      <c r="C958" s="13" t="s">
        <v>637</v>
      </c>
      <c r="D958" s="13" t="s">
        <v>383</v>
      </c>
      <c r="E958" s="32" t="s">
        <v>630</v>
      </c>
      <c r="F958" s="13" t="s">
        <v>638</v>
      </c>
      <c r="G958" s="13" t="s">
        <v>623</v>
      </c>
      <c r="H958" s="13" t="s">
        <v>35</v>
      </c>
      <c r="I958" s="13" t="s">
        <v>624</v>
      </c>
      <c r="J958" s="13" t="s">
        <v>625</v>
      </c>
      <c r="K958" s="96" t="s">
        <v>838</v>
      </c>
      <c r="L958" s="97">
        <v>18770</v>
      </c>
      <c r="M958" s="97">
        <v>18770</v>
      </c>
    </row>
    <row r="959" spans="1:15" s="7" customFormat="1" ht="27.6" x14ac:dyDescent="0.25">
      <c r="A959" s="13">
        <f t="shared" si="6"/>
        <v>12</v>
      </c>
      <c r="B959" s="13" t="s">
        <v>620</v>
      </c>
      <c r="C959" s="13" t="s">
        <v>637</v>
      </c>
      <c r="D959" s="13" t="s">
        <v>383</v>
      </c>
      <c r="E959" s="32" t="s">
        <v>630</v>
      </c>
      <c r="F959" s="13" t="s">
        <v>639</v>
      </c>
      <c r="G959" s="13" t="s">
        <v>623</v>
      </c>
      <c r="H959" s="13" t="s">
        <v>35</v>
      </c>
      <c r="I959" s="13" t="s">
        <v>624</v>
      </c>
      <c r="J959" s="13" t="s">
        <v>625</v>
      </c>
      <c r="K959" s="96" t="s">
        <v>838</v>
      </c>
      <c r="L959" s="97">
        <v>17670</v>
      </c>
      <c r="M959" s="97">
        <v>17670</v>
      </c>
    </row>
    <row r="960" spans="1:15" s="7" customFormat="1" ht="27.6" x14ac:dyDescent="0.25">
      <c r="A960" s="13">
        <f t="shared" si="6"/>
        <v>13</v>
      </c>
      <c r="B960" s="13" t="s">
        <v>620</v>
      </c>
      <c r="C960" s="13" t="s">
        <v>637</v>
      </c>
      <c r="D960" s="13" t="s">
        <v>383</v>
      </c>
      <c r="E960" s="32" t="s">
        <v>630</v>
      </c>
      <c r="F960" s="13" t="s">
        <v>640</v>
      </c>
      <c r="G960" s="13" t="s">
        <v>623</v>
      </c>
      <c r="H960" s="13" t="s">
        <v>35</v>
      </c>
      <c r="I960" s="13" t="s">
        <v>624</v>
      </c>
      <c r="J960" s="13" t="s">
        <v>625</v>
      </c>
      <c r="K960" s="96" t="s">
        <v>838</v>
      </c>
      <c r="L960" s="97">
        <v>17070</v>
      </c>
      <c r="M960" s="97">
        <v>17070</v>
      </c>
    </row>
    <row r="961" spans="1:13" s="7" customFormat="1" ht="27.6" x14ac:dyDescent="0.25">
      <c r="A961" s="13">
        <f t="shared" si="6"/>
        <v>14</v>
      </c>
      <c r="B961" s="13" t="s">
        <v>641</v>
      </c>
      <c r="C961" s="13" t="s">
        <v>642</v>
      </c>
      <c r="D961" s="13" t="s">
        <v>31</v>
      </c>
      <c r="E961" s="13" t="s">
        <v>643</v>
      </c>
      <c r="F961" s="13" t="s">
        <v>644</v>
      </c>
      <c r="G961" s="13" t="s">
        <v>623</v>
      </c>
      <c r="H961" s="13" t="s">
        <v>35</v>
      </c>
      <c r="I961" s="13" t="s">
        <v>624</v>
      </c>
      <c r="J961" s="13" t="s">
        <v>625</v>
      </c>
      <c r="K961" s="96" t="s">
        <v>838</v>
      </c>
      <c r="L961" s="97">
        <v>64000</v>
      </c>
      <c r="M961" s="97">
        <v>64000</v>
      </c>
    </row>
    <row r="962" spans="1:13" s="7" customFormat="1" ht="27.6" x14ac:dyDescent="0.25">
      <c r="A962" s="13">
        <f t="shared" si="6"/>
        <v>15</v>
      </c>
      <c r="B962" s="13" t="s">
        <v>641</v>
      </c>
      <c r="C962" s="13" t="s">
        <v>642</v>
      </c>
      <c r="D962" s="13" t="s">
        <v>31</v>
      </c>
      <c r="E962" s="13" t="s">
        <v>643</v>
      </c>
      <c r="F962" s="13" t="s">
        <v>645</v>
      </c>
      <c r="G962" s="13" t="s">
        <v>623</v>
      </c>
      <c r="H962" s="13" t="s">
        <v>35</v>
      </c>
      <c r="I962" s="13" t="s">
        <v>624</v>
      </c>
      <c r="J962" s="13" t="s">
        <v>625</v>
      </c>
      <c r="K962" s="96" t="s">
        <v>838</v>
      </c>
      <c r="L962" s="97">
        <v>75000</v>
      </c>
      <c r="M962" s="97">
        <v>75000</v>
      </c>
    </row>
    <row r="963" spans="1:13" s="7" customFormat="1" ht="27.6" x14ac:dyDescent="0.25">
      <c r="A963" s="13">
        <f t="shared" si="6"/>
        <v>16</v>
      </c>
      <c r="B963" s="13" t="s">
        <v>641</v>
      </c>
      <c r="C963" s="13" t="s">
        <v>642</v>
      </c>
      <c r="D963" s="13" t="s">
        <v>31</v>
      </c>
      <c r="E963" s="13" t="s">
        <v>643</v>
      </c>
      <c r="F963" s="13" t="s">
        <v>646</v>
      </c>
      <c r="G963" s="13" t="s">
        <v>623</v>
      </c>
      <c r="H963" s="13" t="s">
        <v>35</v>
      </c>
      <c r="I963" s="13" t="s">
        <v>624</v>
      </c>
      <c r="J963" s="13" t="s">
        <v>625</v>
      </c>
      <c r="K963" s="96" t="s">
        <v>838</v>
      </c>
      <c r="L963" s="97">
        <v>82500</v>
      </c>
      <c r="M963" s="97">
        <v>82500</v>
      </c>
    </row>
    <row r="964" spans="1:13" s="7" customFormat="1" ht="27.6" x14ac:dyDescent="0.25">
      <c r="A964" s="13">
        <f t="shared" si="6"/>
        <v>17</v>
      </c>
      <c r="B964" s="13" t="s">
        <v>641</v>
      </c>
      <c r="C964" s="13" t="s">
        <v>642</v>
      </c>
      <c r="D964" s="13" t="s">
        <v>31</v>
      </c>
      <c r="E964" s="13" t="s">
        <v>643</v>
      </c>
      <c r="F964" s="13" t="s">
        <v>647</v>
      </c>
      <c r="G964" s="13" t="s">
        <v>623</v>
      </c>
      <c r="H964" s="13" t="s">
        <v>35</v>
      </c>
      <c r="I964" s="13" t="s">
        <v>624</v>
      </c>
      <c r="J964" s="13" t="s">
        <v>625</v>
      </c>
      <c r="K964" s="96" t="s">
        <v>838</v>
      </c>
      <c r="L964" s="97">
        <v>92000</v>
      </c>
      <c r="M964" s="97">
        <v>92000</v>
      </c>
    </row>
    <row r="965" spans="1:13" s="7" customFormat="1" ht="27.6" x14ac:dyDescent="0.25">
      <c r="A965" s="13">
        <f t="shared" si="6"/>
        <v>18</v>
      </c>
      <c r="B965" s="13" t="s">
        <v>641</v>
      </c>
      <c r="C965" s="13" t="s">
        <v>642</v>
      </c>
      <c r="D965" s="13" t="s">
        <v>31</v>
      </c>
      <c r="E965" s="13" t="s">
        <v>643</v>
      </c>
      <c r="F965" s="13" t="s">
        <v>648</v>
      </c>
      <c r="G965" s="13" t="s">
        <v>623</v>
      </c>
      <c r="H965" s="13" t="s">
        <v>35</v>
      </c>
      <c r="I965" s="13" t="s">
        <v>624</v>
      </c>
      <c r="J965" s="13" t="s">
        <v>625</v>
      </c>
      <c r="K965" s="96" t="s">
        <v>838</v>
      </c>
      <c r="L965" s="97">
        <v>101000</v>
      </c>
      <c r="M965" s="97">
        <v>101000</v>
      </c>
    </row>
    <row r="966" spans="1:13" s="7" customFormat="1" ht="27.6" x14ac:dyDescent="0.25">
      <c r="A966" s="13">
        <f t="shared" si="6"/>
        <v>19</v>
      </c>
      <c r="B966" s="13" t="s">
        <v>641</v>
      </c>
      <c r="C966" s="13" t="s">
        <v>642</v>
      </c>
      <c r="D966" s="13" t="s">
        <v>31</v>
      </c>
      <c r="E966" s="13" t="s">
        <v>643</v>
      </c>
      <c r="F966" s="13" t="s">
        <v>649</v>
      </c>
      <c r="G966" s="13" t="s">
        <v>623</v>
      </c>
      <c r="H966" s="13" t="s">
        <v>35</v>
      </c>
      <c r="I966" s="13" t="s">
        <v>624</v>
      </c>
      <c r="J966" s="13" t="s">
        <v>625</v>
      </c>
      <c r="K966" s="96" t="s">
        <v>838</v>
      </c>
      <c r="L966" s="97">
        <v>110000</v>
      </c>
      <c r="M966" s="97">
        <v>110000</v>
      </c>
    </row>
    <row r="967" spans="1:13" s="7" customFormat="1" ht="27.6" x14ac:dyDescent="0.25">
      <c r="A967" s="13">
        <f t="shared" si="6"/>
        <v>20</v>
      </c>
      <c r="B967" s="13" t="s">
        <v>641</v>
      </c>
      <c r="C967" s="13" t="s">
        <v>650</v>
      </c>
      <c r="D967" s="13" t="s">
        <v>31</v>
      </c>
      <c r="E967" s="13" t="s">
        <v>643</v>
      </c>
      <c r="F967" s="13" t="s">
        <v>651</v>
      </c>
      <c r="G967" s="13" t="s">
        <v>623</v>
      </c>
      <c r="H967" s="13" t="s">
        <v>35</v>
      </c>
      <c r="I967" s="13" t="s">
        <v>624</v>
      </c>
      <c r="J967" s="13" t="s">
        <v>625</v>
      </c>
      <c r="K967" s="96" t="s">
        <v>838</v>
      </c>
      <c r="L967" s="97">
        <v>71500</v>
      </c>
      <c r="M967" s="97">
        <v>71500</v>
      </c>
    </row>
    <row r="968" spans="1:13" s="7" customFormat="1" ht="27.6" x14ac:dyDescent="0.25">
      <c r="A968" s="13">
        <f t="shared" si="6"/>
        <v>21</v>
      </c>
      <c r="B968" s="13" t="s">
        <v>641</v>
      </c>
      <c r="C968" s="13" t="s">
        <v>650</v>
      </c>
      <c r="D968" s="13" t="s">
        <v>31</v>
      </c>
      <c r="E968" s="13" t="s">
        <v>643</v>
      </c>
      <c r="F968" s="13" t="s">
        <v>652</v>
      </c>
      <c r="G968" s="13" t="s">
        <v>623</v>
      </c>
      <c r="H968" s="13" t="s">
        <v>35</v>
      </c>
      <c r="I968" s="13" t="s">
        <v>624</v>
      </c>
      <c r="J968" s="13" t="s">
        <v>625</v>
      </c>
      <c r="K968" s="96" t="s">
        <v>838</v>
      </c>
      <c r="L968" s="97">
        <v>81500</v>
      </c>
      <c r="M968" s="97">
        <v>81500</v>
      </c>
    </row>
    <row r="969" spans="1:13" s="7" customFormat="1" ht="27.6" x14ac:dyDescent="0.25">
      <c r="A969" s="13">
        <f t="shared" si="6"/>
        <v>22</v>
      </c>
      <c r="B969" s="13" t="s">
        <v>641</v>
      </c>
      <c r="C969" s="13" t="s">
        <v>650</v>
      </c>
      <c r="D969" s="13" t="s">
        <v>31</v>
      </c>
      <c r="E969" s="13" t="s">
        <v>643</v>
      </c>
      <c r="F969" s="13" t="s">
        <v>653</v>
      </c>
      <c r="G969" s="13" t="s">
        <v>623</v>
      </c>
      <c r="H969" s="13" t="s">
        <v>35</v>
      </c>
      <c r="I969" s="13" t="s">
        <v>624</v>
      </c>
      <c r="J969" s="13" t="s">
        <v>625</v>
      </c>
      <c r="K969" s="96" t="s">
        <v>838</v>
      </c>
      <c r="L969" s="97">
        <v>92000</v>
      </c>
      <c r="M969" s="97">
        <v>92000</v>
      </c>
    </row>
    <row r="970" spans="1:13" s="7" customFormat="1" ht="27.6" x14ac:dyDescent="0.25">
      <c r="A970" s="13">
        <f t="shared" si="6"/>
        <v>23</v>
      </c>
      <c r="B970" s="13" t="s">
        <v>641</v>
      </c>
      <c r="C970" s="13" t="s">
        <v>650</v>
      </c>
      <c r="D970" s="13" t="s">
        <v>31</v>
      </c>
      <c r="E970" s="13" t="s">
        <v>643</v>
      </c>
      <c r="F970" s="13" t="s">
        <v>654</v>
      </c>
      <c r="G970" s="13" t="s">
        <v>623</v>
      </c>
      <c r="H970" s="13" t="s">
        <v>35</v>
      </c>
      <c r="I970" s="13" t="s">
        <v>624</v>
      </c>
      <c r="J970" s="13" t="s">
        <v>625</v>
      </c>
      <c r="K970" s="96" t="s">
        <v>838</v>
      </c>
      <c r="L970" s="97">
        <v>101500</v>
      </c>
      <c r="M970" s="97">
        <v>101500</v>
      </c>
    </row>
    <row r="971" spans="1:13" s="7" customFormat="1" ht="27.6" x14ac:dyDescent="0.25">
      <c r="A971" s="13">
        <f t="shared" si="6"/>
        <v>24</v>
      </c>
      <c r="B971" s="13" t="s">
        <v>641</v>
      </c>
      <c r="C971" s="13" t="s">
        <v>650</v>
      </c>
      <c r="D971" s="13" t="s">
        <v>31</v>
      </c>
      <c r="E971" s="13" t="s">
        <v>643</v>
      </c>
      <c r="F971" s="13" t="s">
        <v>655</v>
      </c>
      <c r="G971" s="13" t="s">
        <v>623</v>
      </c>
      <c r="H971" s="13" t="s">
        <v>35</v>
      </c>
      <c r="I971" s="13" t="s">
        <v>624</v>
      </c>
      <c r="J971" s="13" t="s">
        <v>625</v>
      </c>
      <c r="K971" s="96" t="s">
        <v>838</v>
      </c>
      <c r="L971" s="97">
        <v>112500</v>
      </c>
      <c r="M971" s="97">
        <v>112500</v>
      </c>
    </row>
    <row r="972" spans="1:13" s="7" customFormat="1" ht="27.6" x14ac:dyDescent="0.25">
      <c r="A972" s="13">
        <f t="shared" si="6"/>
        <v>25</v>
      </c>
      <c r="B972" s="13" t="s">
        <v>641</v>
      </c>
      <c r="C972" s="13" t="s">
        <v>650</v>
      </c>
      <c r="D972" s="13" t="s">
        <v>31</v>
      </c>
      <c r="E972" s="13" t="s">
        <v>643</v>
      </c>
      <c r="F972" s="13" t="s">
        <v>656</v>
      </c>
      <c r="G972" s="13" t="s">
        <v>623</v>
      </c>
      <c r="H972" s="13" t="s">
        <v>35</v>
      </c>
      <c r="I972" s="13" t="s">
        <v>624</v>
      </c>
      <c r="J972" s="13" t="s">
        <v>625</v>
      </c>
      <c r="K972" s="96" t="s">
        <v>838</v>
      </c>
      <c r="L972" s="97">
        <v>123500</v>
      </c>
      <c r="M972" s="97">
        <v>123500</v>
      </c>
    </row>
    <row r="973" spans="1:13" s="7" customFormat="1" ht="27.6" x14ac:dyDescent="0.25">
      <c r="A973" s="13">
        <f t="shared" si="6"/>
        <v>26</v>
      </c>
      <c r="B973" s="13" t="s">
        <v>641</v>
      </c>
      <c r="C973" s="13" t="s">
        <v>657</v>
      </c>
      <c r="D973" s="13" t="s">
        <v>31</v>
      </c>
      <c r="E973" s="13" t="s">
        <v>643</v>
      </c>
      <c r="F973" s="13" t="s">
        <v>646</v>
      </c>
      <c r="G973" s="13" t="s">
        <v>623</v>
      </c>
      <c r="H973" s="13" t="s">
        <v>35</v>
      </c>
      <c r="I973" s="13" t="s">
        <v>624</v>
      </c>
      <c r="J973" s="13" t="s">
        <v>625</v>
      </c>
      <c r="K973" s="96" t="s">
        <v>838</v>
      </c>
      <c r="L973" s="95">
        <v>146000</v>
      </c>
      <c r="M973" s="95">
        <v>146000</v>
      </c>
    </row>
    <row r="974" spans="1:13" s="7" customFormat="1" ht="27.6" x14ac:dyDescent="0.25">
      <c r="A974" s="13">
        <f t="shared" si="6"/>
        <v>27</v>
      </c>
      <c r="B974" s="13" t="s">
        <v>641</v>
      </c>
      <c r="C974" s="13" t="s">
        <v>657</v>
      </c>
      <c r="D974" s="13" t="s">
        <v>31</v>
      </c>
      <c r="E974" s="13" t="s">
        <v>643</v>
      </c>
      <c r="F974" s="13" t="s">
        <v>647</v>
      </c>
      <c r="G974" s="13" t="s">
        <v>623</v>
      </c>
      <c r="H974" s="13" t="s">
        <v>35</v>
      </c>
      <c r="I974" s="13" t="s">
        <v>624</v>
      </c>
      <c r="J974" s="13" t="s">
        <v>625</v>
      </c>
      <c r="K974" s="96" t="s">
        <v>838</v>
      </c>
      <c r="L974" s="95">
        <v>156000</v>
      </c>
      <c r="M974" s="95">
        <v>156000</v>
      </c>
    </row>
    <row r="975" spans="1:13" s="7" customFormat="1" ht="27.6" x14ac:dyDescent="0.25">
      <c r="A975" s="13">
        <f t="shared" si="6"/>
        <v>28</v>
      </c>
      <c r="B975" s="13" t="s">
        <v>641</v>
      </c>
      <c r="C975" s="13" t="s">
        <v>657</v>
      </c>
      <c r="D975" s="13" t="s">
        <v>31</v>
      </c>
      <c r="E975" s="13" t="s">
        <v>643</v>
      </c>
      <c r="F975" s="13" t="s">
        <v>648</v>
      </c>
      <c r="G975" s="13" t="s">
        <v>623</v>
      </c>
      <c r="H975" s="13" t="s">
        <v>35</v>
      </c>
      <c r="I975" s="13" t="s">
        <v>624</v>
      </c>
      <c r="J975" s="13" t="s">
        <v>625</v>
      </c>
      <c r="K975" s="96" t="s">
        <v>838</v>
      </c>
      <c r="L975" s="95">
        <v>166000</v>
      </c>
      <c r="M975" s="95">
        <v>166000</v>
      </c>
    </row>
    <row r="976" spans="1:13" s="7" customFormat="1" ht="27.6" x14ac:dyDescent="0.25">
      <c r="A976" s="13">
        <f t="shared" si="6"/>
        <v>29</v>
      </c>
      <c r="B976" s="13" t="s">
        <v>641</v>
      </c>
      <c r="C976" s="13" t="s">
        <v>657</v>
      </c>
      <c r="D976" s="13" t="s">
        <v>31</v>
      </c>
      <c r="E976" s="13" t="s">
        <v>643</v>
      </c>
      <c r="F976" s="13" t="s">
        <v>649</v>
      </c>
      <c r="G976" s="13" t="s">
        <v>623</v>
      </c>
      <c r="H976" s="13" t="s">
        <v>35</v>
      </c>
      <c r="I976" s="13" t="s">
        <v>624</v>
      </c>
      <c r="J976" s="13" t="s">
        <v>625</v>
      </c>
      <c r="K976" s="96" t="s">
        <v>838</v>
      </c>
      <c r="L976" s="95">
        <v>176000</v>
      </c>
      <c r="M976" s="95">
        <v>176000</v>
      </c>
    </row>
    <row r="977" spans="1:13" s="7" customFormat="1" ht="27.6" x14ac:dyDescent="0.25">
      <c r="A977" s="13">
        <f t="shared" si="6"/>
        <v>30</v>
      </c>
      <c r="B977" s="13" t="s">
        <v>641</v>
      </c>
      <c r="C977" s="13" t="s">
        <v>658</v>
      </c>
      <c r="D977" s="13" t="s">
        <v>31</v>
      </c>
      <c r="E977" s="13" t="s">
        <v>643</v>
      </c>
      <c r="F977" s="13" t="s">
        <v>646</v>
      </c>
      <c r="G977" s="13" t="s">
        <v>623</v>
      </c>
      <c r="H977" s="13" t="s">
        <v>35</v>
      </c>
      <c r="I977" s="13" t="s">
        <v>624</v>
      </c>
      <c r="J977" s="13" t="s">
        <v>625</v>
      </c>
      <c r="K977" s="96" t="s">
        <v>838</v>
      </c>
      <c r="L977" s="95">
        <v>148000</v>
      </c>
      <c r="M977" s="95">
        <v>148000</v>
      </c>
    </row>
    <row r="978" spans="1:13" s="7" customFormat="1" ht="27.6" x14ac:dyDescent="0.25">
      <c r="A978" s="13">
        <f t="shared" si="6"/>
        <v>31</v>
      </c>
      <c r="B978" s="13" t="s">
        <v>641</v>
      </c>
      <c r="C978" s="13" t="s">
        <v>658</v>
      </c>
      <c r="D978" s="13" t="s">
        <v>31</v>
      </c>
      <c r="E978" s="13" t="s">
        <v>643</v>
      </c>
      <c r="F978" s="13" t="s">
        <v>647</v>
      </c>
      <c r="G978" s="13" t="s">
        <v>623</v>
      </c>
      <c r="H978" s="13" t="s">
        <v>35</v>
      </c>
      <c r="I978" s="13" t="s">
        <v>624</v>
      </c>
      <c r="J978" s="13" t="s">
        <v>625</v>
      </c>
      <c r="K978" s="96" t="s">
        <v>838</v>
      </c>
      <c r="L978" s="95">
        <v>158000</v>
      </c>
      <c r="M978" s="95">
        <v>158000</v>
      </c>
    </row>
    <row r="979" spans="1:13" s="7" customFormat="1" ht="27.6" x14ac:dyDescent="0.25">
      <c r="A979" s="13">
        <f t="shared" si="6"/>
        <v>32</v>
      </c>
      <c r="B979" s="13" t="s">
        <v>641</v>
      </c>
      <c r="C979" s="13" t="s">
        <v>658</v>
      </c>
      <c r="D979" s="13" t="s">
        <v>31</v>
      </c>
      <c r="E979" s="13" t="s">
        <v>643</v>
      </c>
      <c r="F979" s="13" t="s">
        <v>648</v>
      </c>
      <c r="G979" s="13" t="s">
        <v>623</v>
      </c>
      <c r="H979" s="13" t="s">
        <v>35</v>
      </c>
      <c r="I979" s="13" t="s">
        <v>624</v>
      </c>
      <c r="J979" s="13" t="s">
        <v>625</v>
      </c>
      <c r="K979" s="96" t="s">
        <v>838</v>
      </c>
      <c r="L979" s="95">
        <v>168000</v>
      </c>
      <c r="M979" s="95">
        <v>168000</v>
      </c>
    </row>
    <row r="980" spans="1:13" s="7" customFormat="1" ht="27.6" x14ac:dyDescent="0.25">
      <c r="A980" s="13">
        <f t="shared" si="6"/>
        <v>33</v>
      </c>
      <c r="B980" s="13" t="s">
        <v>641</v>
      </c>
      <c r="C980" s="13" t="s">
        <v>658</v>
      </c>
      <c r="D980" s="13" t="s">
        <v>31</v>
      </c>
      <c r="E980" s="13" t="s">
        <v>643</v>
      </c>
      <c r="F980" s="13" t="s">
        <v>649</v>
      </c>
      <c r="G980" s="13" t="s">
        <v>623</v>
      </c>
      <c r="H980" s="13" t="s">
        <v>35</v>
      </c>
      <c r="I980" s="13" t="s">
        <v>624</v>
      </c>
      <c r="J980" s="13" t="s">
        <v>625</v>
      </c>
      <c r="K980" s="96" t="s">
        <v>838</v>
      </c>
      <c r="L980" s="95">
        <v>178000</v>
      </c>
      <c r="M980" s="95">
        <v>178000</v>
      </c>
    </row>
    <row r="981" spans="1:13" s="7" customFormat="1" ht="27.6" x14ac:dyDescent="0.25">
      <c r="A981" s="13">
        <f t="shared" si="6"/>
        <v>34</v>
      </c>
      <c r="B981" s="13" t="s">
        <v>641</v>
      </c>
      <c r="C981" s="13" t="s">
        <v>659</v>
      </c>
      <c r="D981" s="13" t="s">
        <v>31</v>
      </c>
      <c r="E981" s="13" t="s">
        <v>643</v>
      </c>
      <c r="F981" s="13" t="s">
        <v>653</v>
      </c>
      <c r="G981" s="13" t="s">
        <v>623</v>
      </c>
      <c r="H981" s="13" t="s">
        <v>35</v>
      </c>
      <c r="I981" s="13" t="s">
        <v>624</v>
      </c>
      <c r="J981" s="13" t="s">
        <v>625</v>
      </c>
      <c r="K981" s="96" t="s">
        <v>838</v>
      </c>
      <c r="L981" s="95">
        <v>153000</v>
      </c>
      <c r="M981" s="95">
        <v>153000</v>
      </c>
    </row>
    <row r="982" spans="1:13" s="7" customFormat="1" ht="27.6" x14ac:dyDescent="0.25">
      <c r="A982" s="13">
        <f t="shared" si="6"/>
        <v>35</v>
      </c>
      <c r="B982" s="13" t="s">
        <v>641</v>
      </c>
      <c r="C982" s="13" t="s">
        <v>659</v>
      </c>
      <c r="D982" s="13" t="s">
        <v>31</v>
      </c>
      <c r="E982" s="13" t="s">
        <v>643</v>
      </c>
      <c r="F982" s="13" t="s">
        <v>654</v>
      </c>
      <c r="G982" s="13" t="s">
        <v>623</v>
      </c>
      <c r="H982" s="13" t="s">
        <v>35</v>
      </c>
      <c r="I982" s="13" t="s">
        <v>624</v>
      </c>
      <c r="J982" s="13" t="s">
        <v>625</v>
      </c>
      <c r="K982" s="96" t="s">
        <v>838</v>
      </c>
      <c r="L982" s="95">
        <v>163000</v>
      </c>
      <c r="M982" s="95">
        <v>163000</v>
      </c>
    </row>
    <row r="983" spans="1:13" s="7" customFormat="1" ht="27.6" x14ac:dyDescent="0.25">
      <c r="A983" s="13">
        <f t="shared" si="6"/>
        <v>36</v>
      </c>
      <c r="B983" s="13" t="s">
        <v>641</v>
      </c>
      <c r="C983" s="13" t="s">
        <v>659</v>
      </c>
      <c r="D983" s="13" t="s">
        <v>31</v>
      </c>
      <c r="E983" s="13" t="s">
        <v>643</v>
      </c>
      <c r="F983" s="13" t="s">
        <v>655</v>
      </c>
      <c r="G983" s="13" t="s">
        <v>623</v>
      </c>
      <c r="H983" s="13" t="s">
        <v>35</v>
      </c>
      <c r="I983" s="13" t="s">
        <v>624</v>
      </c>
      <c r="J983" s="13" t="s">
        <v>625</v>
      </c>
      <c r="K983" s="96" t="s">
        <v>838</v>
      </c>
      <c r="L983" s="95">
        <v>173000</v>
      </c>
      <c r="M983" s="95">
        <v>173000</v>
      </c>
    </row>
    <row r="984" spans="1:13" s="7" customFormat="1" ht="27.6" x14ac:dyDescent="0.25">
      <c r="A984" s="13">
        <f t="shared" si="6"/>
        <v>37</v>
      </c>
      <c r="B984" s="13" t="s">
        <v>641</v>
      </c>
      <c r="C984" s="13" t="s">
        <v>659</v>
      </c>
      <c r="D984" s="13" t="s">
        <v>31</v>
      </c>
      <c r="E984" s="13" t="s">
        <v>643</v>
      </c>
      <c r="F984" s="13" t="s">
        <v>656</v>
      </c>
      <c r="G984" s="13" t="s">
        <v>623</v>
      </c>
      <c r="H984" s="13" t="s">
        <v>35</v>
      </c>
      <c r="I984" s="13" t="s">
        <v>624</v>
      </c>
      <c r="J984" s="13" t="s">
        <v>625</v>
      </c>
      <c r="K984" s="96" t="s">
        <v>838</v>
      </c>
      <c r="L984" s="95">
        <v>183000</v>
      </c>
      <c r="M984" s="95">
        <v>183000</v>
      </c>
    </row>
    <row r="985" spans="1:13" s="7" customFormat="1" ht="27.6" x14ac:dyDescent="0.25">
      <c r="A985" s="13">
        <f t="shared" si="6"/>
        <v>38</v>
      </c>
      <c r="B985" s="13" t="s">
        <v>641</v>
      </c>
      <c r="C985" s="13" t="s">
        <v>660</v>
      </c>
      <c r="D985" s="13" t="s">
        <v>31</v>
      </c>
      <c r="E985" s="13" t="s">
        <v>643</v>
      </c>
      <c r="F985" s="13" t="s">
        <v>653</v>
      </c>
      <c r="G985" s="13" t="s">
        <v>623</v>
      </c>
      <c r="H985" s="13" t="s">
        <v>35</v>
      </c>
      <c r="I985" s="13" t="s">
        <v>624</v>
      </c>
      <c r="J985" s="13" t="s">
        <v>625</v>
      </c>
      <c r="K985" s="96" t="s">
        <v>838</v>
      </c>
      <c r="L985" s="95">
        <v>155000</v>
      </c>
      <c r="M985" s="95">
        <v>155000</v>
      </c>
    </row>
    <row r="986" spans="1:13" s="7" customFormat="1" ht="27.6" x14ac:dyDescent="0.25">
      <c r="A986" s="13">
        <f t="shared" si="6"/>
        <v>39</v>
      </c>
      <c r="B986" s="13" t="s">
        <v>641</v>
      </c>
      <c r="C986" s="13" t="s">
        <v>660</v>
      </c>
      <c r="D986" s="13" t="s">
        <v>31</v>
      </c>
      <c r="E986" s="13" t="s">
        <v>643</v>
      </c>
      <c r="F986" s="13" t="s">
        <v>654</v>
      </c>
      <c r="G986" s="13" t="s">
        <v>623</v>
      </c>
      <c r="H986" s="13" t="s">
        <v>35</v>
      </c>
      <c r="I986" s="13" t="s">
        <v>624</v>
      </c>
      <c r="J986" s="13" t="s">
        <v>625</v>
      </c>
      <c r="K986" s="96" t="s">
        <v>838</v>
      </c>
      <c r="L986" s="95">
        <v>165000</v>
      </c>
      <c r="M986" s="95">
        <v>165000</v>
      </c>
    </row>
    <row r="987" spans="1:13" s="7" customFormat="1" ht="27.6" x14ac:dyDescent="0.25">
      <c r="A987" s="13">
        <f t="shared" si="6"/>
        <v>40</v>
      </c>
      <c r="B987" s="13" t="s">
        <v>641</v>
      </c>
      <c r="C987" s="13" t="s">
        <v>660</v>
      </c>
      <c r="D987" s="13" t="s">
        <v>31</v>
      </c>
      <c r="E987" s="13" t="s">
        <v>643</v>
      </c>
      <c r="F987" s="13" t="s">
        <v>655</v>
      </c>
      <c r="G987" s="13" t="s">
        <v>623</v>
      </c>
      <c r="H987" s="13" t="s">
        <v>35</v>
      </c>
      <c r="I987" s="13" t="s">
        <v>624</v>
      </c>
      <c r="J987" s="13" t="s">
        <v>625</v>
      </c>
      <c r="K987" s="96" t="s">
        <v>838</v>
      </c>
      <c r="L987" s="95">
        <v>175000</v>
      </c>
      <c r="M987" s="95">
        <v>175000</v>
      </c>
    </row>
    <row r="988" spans="1:13" s="7" customFormat="1" ht="27.6" x14ac:dyDescent="0.25">
      <c r="A988" s="13">
        <f t="shared" si="6"/>
        <v>41</v>
      </c>
      <c r="B988" s="13" t="s">
        <v>641</v>
      </c>
      <c r="C988" s="13" t="s">
        <v>660</v>
      </c>
      <c r="D988" s="13" t="s">
        <v>31</v>
      </c>
      <c r="E988" s="13" t="s">
        <v>643</v>
      </c>
      <c r="F988" s="13" t="s">
        <v>656</v>
      </c>
      <c r="G988" s="13" t="s">
        <v>623</v>
      </c>
      <c r="H988" s="13" t="s">
        <v>35</v>
      </c>
      <c r="I988" s="13" t="s">
        <v>624</v>
      </c>
      <c r="J988" s="13" t="s">
        <v>625</v>
      </c>
      <c r="K988" s="96" t="s">
        <v>838</v>
      </c>
      <c r="L988" s="95">
        <v>185000</v>
      </c>
      <c r="M988" s="95">
        <v>185000</v>
      </c>
    </row>
    <row r="989" spans="1:13" s="7" customFormat="1" ht="27.6" x14ac:dyDescent="0.25">
      <c r="A989" s="13">
        <f t="shared" si="6"/>
        <v>42</v>
      </c>
      <c r="B989" s="13" t="s">
        <v>661</v>
      </c>
      <c r="C989" s="13" t="s">
        <v>662</v>
      </c>
      <c r="D989" s="13" t="s">
        <v>383</v>
      </c>
      <c r="E989" s="13" t="s">
        <v>663</v>
      </c>
      <c r="F989" s="13" t="s">
        <v>664</v>
      </c>
      <c r="G989" s="13" t="s">
        <v>623</v>
      </c>
      <c r="H989" s="13" t="s">
        <v>35</v>
      </c>
      <c r="I989" s="13" t="s">
        <v>624</v>
      </c>
      <c r="J989" s="13" t="s">
        <v>625</v>
      </c>
      <c r="K989" s="96" t="s">
        <v>838</v>
      </c>
      <c r="L989" s="95">
        <v>20650</v>
      </c>
      <c r="M989" s="95">
        <v>20650</v>
      </c>
    </row>
    <row r="990" spans="1:13" s="7" customFormat="1" ht="27.6" x14ac:dyDescent="0.25">
      <c r="A990" s="13">
        <f t="shared" si="6"/>
        <v>43</v>
      </c>
      <c r="B990" s="13" t="s">
        <v>661</v>
      </c>
      <c r="C990" s="13" t="s">
        <v>662</v>
      </c>
      <c r="D990" s="13" t="s">
        <v>383</v>
      </c>
      <c r="E990" s="13" t="s">
        <v>663</v>
      </c>
      <c r="F990" s="13" t="s">
        <v>665</v>
      </c>
      <c r="G990" s="13" t="s">
        <v>623</v>
      </c>
      <c r="H990" s="13" t="s">
        <v>35</v>
      </c>
      <c r="I990" s="13" t="s">
        <v>624</v>
      </c>
      <c r="J990" s="13" t="s">
        <v>625</v>
      </c>
      <c r="K990" s="96" t="s">
        <v>838</v>
      </c>
      <c r="L990" s="95">
        <v>20150</v>
      </c>
      <c r="M990" s="95">
        <v>20150</v>
      </c>
    </row>
    <row r="991" spans="1:13" s="7" customFormat="1" ht="27.6" x14ac:dyDescent="0.25">
      <c r="A991" s="13">
        <f t="shared" si="6"/>
        <v>44</v>
      </c>
      <c r="B991" s="13" t="s">
        <v>661</v>
      </c>
      <c r="C991" s="13" t="s">
        <v>662</v>
      </c>
      <c r="D991" s="13" t="s">
        <v>383</v>
      </c>
      <c r="E991" s="13" t="s">
        <v>663</v>
      </c>
      <c r="F991" s="13" t="s">
        <v>666</v>
      </c>
      <c r="G991" s="13" t="s">
        <v>623</v>
      </c>
      <c r="H991" s="13" t="s">
        <v>35</v>
      </c>
      <c r="I991" s="13" t="s">
        <v>624</v>
      </c>
      <c r="J991" s="13" t="s">
        <v>625</v>
      </c>
      <c r="K991" s="96" t="s">
        <v>838</v>
      </c>
      <c r="L991" s="95">
        <v>19700</v>
      </c>
      <c r="M991" s="95">
        <v>19700</v>
      </c>
    </row>
    <row r="992" spans="1:13" s="7" customFormat="1" ht="27.6" x14ac:dyDescent="0.25">
      <c r="A992" s="13">
        <f t="shared" si="6"/>
        <v>45</v>
      </c>
      <c r="B992" s="13" t="s">
        <v>661</v>
      </c>
      <c r="C992" s="13" t="s">
        <v>662</v>
      </c>
      <c r="D992" s="13" t="s">
        <v>383</v>
      </c>
      <c r="E992" s="13" t="s">
        <v>663</v>
      </c>
      <c r="F992" s="13" t="s">
        <v>667</v>
      </c>
      <c r="G992" s="13" t="s">
        <v>623</v>
      </c>
      <c r="H992" s="13" t="s">
        <v>35</v>
      </c>
      <c r="I992" s="13" t="s">
        <v>624</v>
      </c>
      <c r="J992" s="13" t="s">
        <v>625</v>
      </c>
      <c r="K992" s="96" t="s">
        <v>838</v>
      </c>
      <c r="L992" s="95">
        <v>19350</v>
      </c>
      <c r="M992" s="95">
        <v>19350</v>
      </c>
    </row>
    <row r="993" spans="1:15" s="7" customFormat="1" ht="26.4" x14ac:dyDescent="0.25">
      <c r="A993" s="13">
        <f t="shared" si="6"/>
        <v>46</v>
      </c>
      <c r="B993" s="13" t="s">
        <v>668</v>
      </c>
      <c r="C993" s="13" t="s">
        <v>669</v>
      </c>
      <c r="D993" s="13" t="s">
        <v>383</v>
      </c>
      <c r="E993" s="13" t="s">
        <v>670</v>
      </c>
      <c r="F993" s="13" t="s">
        <v>671</v>
      </c>
      <c r="G993" s="13" t="s">
        <v>672</v>
      </c>
      <c r="H993" s="13" t="s">
        <v>35</v>
      </c>
      <c r="I993" s="13" t="s">
        <v>624</v>
      </c>
      <c r="J993" s="13" t="s">
        <v>625</v>
      </c>
      <c r="K993" s="96" t="s">
        <v>838</v>
      </c>
      <c r="L993" s="95">
        <v>14740</v>
      </c>
      <c r="M993" s="95">
        <v>14740</v>
      </c>
    </row>
    <row r="994" spans="1:15" s="7" customFormat="1" ht="26.4" x14ac:dyDescent="0.25">
      <c r="A994" s="13">
        <f t="shared" si="6"/>
        <v>47</v>
      </c>
      <c r="B994" s="13" t="s">
        <v>668</v>
      </c>
      <c r="C994" s="13" t="s">
        <v>673</v>
      </c>
      <c r="D994" s="13" t="s">
        <v>383</v>
      </c>
      <c r="E994" s="13" t="s">
        <v>670</v>
      </c>
      <c r="F994" s="13" t="s">
        <v>674</v>
      </c>
      <c r="G994" s="13" t="s">
        <v>672</v>
      </c>
      <c r="H994" s="13" t="s">
        <v>35</v>
      </c>
      <c r="I994" s="13" t="s">
        <v>624</v>
      </c>
      <c r="J994" s="13" t="s">
        <v>625</v>
      </c>
      <c r="K994" s="96" t="s">
        <v>838</v>
      </c>
      <c r="L994" s="95">
        <v>14940</v>
      </c>
      <c r="M994" s="95">
        <v>14940</v>
      </c>
    </row>
    <row r="995" spans="1:15" s="7" customFormat="1" ht="27.6" x14ac:dyDescent="0.25">
      <c r="A995" s="13">
        <f t="shared" si="6"/>
        <v>48</v>
      </c>
      <c r="B995" s="13" t="s">
        <v>668</v>
      </c>
      <c r="C995" s="13" t="s">
        <v>673</v>
      </c>
      <c r="D995" s="13" t="s">
        <v>383</v>
      </c>
      <c r="E995" s="13" t="s">
        <v>670</v>
      </c>
      <c r="F995" s="13" t="s">
        <v>675</v>
      </c>
      <c r="G995" s="13" t="s">
        <v>672</v>
      </c>
      <c r="H995" s="13" t="s">
        <v>35</v>
      </c>
      <c r="I995" s="13" t="s">
        <v>624</v>
      </c>
      <c r="J995" s="13" t="s">
        <v>625</v>
      </c>
      <c r="K995" s="96" t="s">
        <v>838</v>
      </c>
      <c r="L995" s="95">
        <v>14740</v>
      </c>
      <c r="M995" s="95">
        <v>14740</v>
      </c>
    </row>
    <row r="996" spans="1:15" ht="39.9" customHeight="1" x14ac:dyDescent="0.3">
      <c r="A996" s="269" t="s">
        <v>1320</v>
      </c>
      <c r="B996" s="269"/>
      <c r="C996" s="269"/>
      <c r="D996" s="269"/>
      <c r="E996" s="269"/>
      <c r="F996" s="269"/>
      <c r="G996" s="269"/>
      <c r="H996" s="269"/>
      <c r="I996" s="269"/>
      <c r="J996" s="269"/>
      <c r="K996" s="269"/>
      <c r="L996" s="269"/>
      <c r="M996" s="269"/>
      <c r="N996" s="7"/>
      <c r="O996" s="7"/>
    </row>
    <row r="997" spans="1:15" ht="42.75" customHeight="1" x14ac:dyDescent="0.3">
      <c r="A997" s="270" t="s">
        <v>734</v>
      </c>
      <c r="B997" s="270"/>
      <c r="C997" s="270"/>
      <c r="D997" s="270"/>
      <c r="E997" s="270"/>
      <c r="F997" s="270"/>
      <c r="G997" s="270"/>
      <c r="H997" s="270"/>
      <c r="I997" s="270"/>
      <c r="J997" s="270"/>
      <c r="K997" s="270"/>
      <c r="L997" s="270"/>
      <c r="M997" s="270"/>
      <c r="N997" s="7"/>
      <c r="O997" s="7"/>
    </row>
    <row r="998" spans="1:15" x14ac:dyDescent="0.3">
      <c r="A998" s="4">
        <v>1</v>
      </c>
      <c r="B998" s="227" t="s">
        <v>677</v>
      </c>
      <c r="C998" s="10" t="s">
        <v>177</v>
      </c>
      <c r="D998" s="4" t="s">
        <v>178</v>
      </c>
      <c r="E998" s="227" t="s">
        <v>179</v>
      </c>
      <c r="F998" s="4" t="s">
        <v>180</v>
      </c>
      <c r="G998" s="227" t="s">
        <v>678</v>
      </c>
      <c r="H998" s="4" t="s">
        <v>35</v>
      </c>
      <c r="I998" s="45"/>
      <c r="J998" s="227" t="s">
        <v>679</v>
      </c>
      <c r="K998" s="227" t="s">
        <v>683</v>
      </c>
      <c r="L998" s="6">
        <v>1045</v>
      </c>
      <c r="M998" s="6">
        <v>1045</v>
      </c>
      <c r="N998" s="7"/>
      <c r="O998" s="7"/>
    </row>
    <row r="999" spans="1:15" x14ac:dyDescent="0.3">
      <c r="A999" s="4">
        <v>2</v>
      </c>
      <c r="B999" s="228"/>
      <c r="C999" s="10" t="s">
        <v>676</v>
      </c>
      <c r="D999" s="4" t="s">
        <v>178</v>
      </c>
      <c r="E999" s="228"/>
      <c r="F999" s="4" t="s">
        <v>181</v>
      </c>
      <c r="G999" s="228"/>
      <c r="H999" s="4" t="s">
        <v>35</v>
      </c>
      <c r="I999" s="45"/>
      <c r="J999" s="228"/>
      <c r="K999" s="228"/>
      <c r="L999" s="6">
        <v>1000</v>
      </c>
      <c r="M999" s="6">
        <v>1000</v>
      </c>
      <c r="N999" s="7"/>
      <c r="O999" s="7"/>
    </row>
    <row r="1000" spans="1:15" x14ac:dyDescent="0.3">
      <c r="A1000" s="4">
        <v>3</v>
      </c>
      <c r="B1000" s="228"/>
      <c r="C1000" s="10" t="s">
        <v>182</v>
      </c>
      <c r="D1000" s="4" t="s">
        <v>178</v>
      </c>
      <c r="E1000" s="228"/>
      <c r="F1000" s="4" t="s">
        <v>183</v>
      </c>
      <c r="G1000" s="228"/>
      <c r="H1000" s="4" t="s">
        <v>35</v>
      </c>
      <c r="I1000" s="45"/>
      <c r="J1000" s="228"/>
      <c r="K1000" s="228"/>
      <c r="L1000" s="6">
        <v>3636</v>
      </c>
      <c r="M1000" s="6">
        <v>3636</v>
      </c>
      <c r="N1000" s="7"/>
      <c r="O1000" s="7"/>
    </row>
    <row r="1001" spans="1:15" x14ac:dyDescent="0.3">
      <c r="A1001" s="4">
        <v>4</v>
      </c>
      <c r="B1001" s="229"/>
      <c r="C1001" s="10" t="s">
        <v>182</v>
      </c>
      <c r="D1001" s="4" t="s">
        <v>178</v>
      </c>
      <c r="E1001" s="229"/>
      <c r="F1001" s="4" t="s">
        <v>184</v>
      </c>
      <c r="G1001" s="228"/>
      <c r="H1001" s="4" t="s">
        <v>35</v>
      </c>
      <c r="I1001" s="45"/>
      <c r="J1001" s="228"/>
      <c r="K1001" s="228"/>
      <c r="L1001" s="87">
        <v>7091</v>
      </c>
      <c r="M1001" s="87">
        <v>7091</v>
      </c>
      <c r="N1001" s="7"/>
      <c r="O1001" s="7"/>
    </row>
    <row r="1002" spans="1:15" x14ac:dyDescent="0.3">
      <c r="A1002" s="4">
        <v>5</v>
      </c>
      <c r="B1002" s="227" t="s">
        <v>185</v>
      </c>
      <c r="C1002" s="10" t="s">
        <v>186</v>
      </c>
      <c r="D1002" s="4" t="s">
        <v>178</v>
      </c>
      <c r="E1002" s="227" t="s">
        <v>179</v>
      </c>
      <c r="F1002" s="4" t="s">
        <v>180</v>
      </c>
      <c r="G1002" s="228"/>
      <c r="H1002" s="4" t="s">
        <v>35</v>
      </c>
      <c r="I1002" s="45"/>
      <c r="J1002" s="228"/>
      <c r="K1002" s="228"/>
      <c r="L1002" s="6">
        <v>1455</v>
      </c>
      <c r="M1002" s="6">
        <v>1455</v>
      </c>
      <c r="N1002" s="7"/>
      <c r="O1002" s="7"/>
    </row>
    <row r="1003" spans="1:15" x14ac:dyDescent="0.3">
      <c r="A1003" s="4">
        <v>6</v>
      </c>
      <c r="B1003" s="228"/>
      <c r="C1003" s="10" t="s">
        <v>187</v>
      </c>
      <c r="D1003" s="4" t="s">
        <v>178</v>
      </c>
      <c r="E1003" s="228"/>
      <c r="F1003" s="4" t="s">
        <v>181</v>
      </c>
      <c r="G1003" s="228"/>
      <c r="H1003" s="4" t="s">
        <v>35</v>
      </c>
      <c r="I1003" s="45"/>
      <c r="J1003" s="228"/>
      <c r="K1003" s="228"/>
      <c r="L1003" s="6">
        <v>1364</v>
      </c>
      <c r="M1003" s="6">
        <v>1364</v>
      </c>
      <c r="N1003" s="7"/>
      <c r="O1003" s="7"/>
    </row>
    <row r="1004" spans="1:15" x14ac:dyDescent="0.3">
      <c r="A1004" s="4">
        <v>7</v>
      </c>
      <c r="B1004" s="228"/>
      <c r="C1004" s="10" t="s">
        <v>182</v>
      </c>
      <c r="D1004" s="4" t="s">
        <v>178</v>
      </c>
      <c r="E1004" s="228"/>
      <c r="F1004" s="4" t="s">
        <v>183</v>
      </c>
      <c r="G1004" s="228"/>
      <c r="H1004" s="4" t="s">
        <v>35</v>
      </c>
      <c r="I1004" s="45"/>
      <c r="J1004" s="228"/>
      <c r="K1004" s="228"/>
      <c r="L1004" s="6">
        <v>4182</v>
      </c>
      <c r="M1004" s="6">
        <v>4182</v>
      </c>
      <c r="N1004" s="7"/>
      <c r="O1004" s="7"/>
    </row>
    <row r="1005" spans="1:15" x14ac:dyDescent="0.3">
      <c r="A1005" s="4">
        <v>8</v>
      </c>
      <c r="B1005" s="229"/>
      <c r="C1005" s="10" t="s">
        <v>182</v>
      </c>
      <c r="D1005" s="4" t="s">
        <v>178</v>
      </c>
      <c r="E1005" s="229"/>
      <c r="F1005" s="4" t="s">
        <v>184</v>
      </c>
      <c r="G1005" s="228"/>
      <c r="H1005" s="4" t="s">
        <v>35</v>
      </c>
      <c r="I1005" s="45"/>
      <c r="J1005" s="228"/>
      <c r="K1005" s="228"/>
      <c r="L1005" s="87">
        <v>8182</v>
      </c>
      <c r="M1005" s="87">
        <v>8182</v>
      </c>
      <c r="N1005" s="7"/>
      <c r="O1005" s="7"/>
    </row>
    <row r="1006" spans="1:15" x14ac:dyDescent="0.3">
      <c r="A1006" s="4">
        <v>9</v>
      </c>
      <c r="B1006" s="227" t="s">
        <v>188</v>
      </c>
      <c r="C1006" s="10" t="s">
        <v>177</v>
      </c>
      <c r="D1006" s="4" t="s">
        <v>178</v>
      </c>
      <c r="E1006" s="227" t="s">
        <v>179</v>
      </c>
      <c r="F1006" s="4" t="s">
        <v>180</v>
      </c>
      <c r="G1006" s="228"/>
      <c r="H1006" s="4" t="s">
        <v>35</v>
      </c>
      <c r="I1006" s="45"/>
      <c r="J1006" s="228"/>
      <c r="K1006" s="228"/>
      <c r="L1006" s="6">
        <v>2909</v>
      </c>
      <c r="M1006" s="6">
        <v>2909</v>
      </c>
      <c r="N1006" s="7"/>
      <c r="O1006" s="7"/>
    </row>
    <row r="1007" spans="1:15" x14ac:dyDescent="0.3">
      <c r="A1007" s="4">
        <v>10</v>
      </c>
      <c r="B1007" s="228"/>
      <c r="C1007" s="10" t="s">
        <v>189</v>
      </c>
      <c r="D1007" s="4" t="s">
        <v>178</v>
      </c>
      <c r="E1007" s="228"/>
      <c r="F1007" s="4" t="s">
        <v>181</v>
      </c>
      <c r="G1007" s="228"/>
      <c r="H1007" s="4" t="s">
        <v>35</v>
      </c>
      <c r="I1007" s="45"/>
      <c r="J1007" s="228"/>
      <c r="K1007" s="228"/>
      <c r="L1007" s="6">
        <v>2545</v>
      </c>
      <c r="M1007" s="6">
        <v>2545</v>
      </c>
      <c r="N1007" s="7"/>
      <c r="O1007" s="7"/>
    </row>
    <row r="1008" spans="1:15" x14ac:dyDescent="0.3">
      <c r="A1008" s="4">
        <v>11</v>
      </c>
      <c r="B1008" s="228"/>
      <c r="C1008" s="10" t="s">
        <v>182</v>
      </c>
      <c r="D1008" s="4" t="s">
        <v>178</v>
      </c>
      <c r="E1008" s="228"/>
      <c r="F1008" s="4" t="s">
        <v>183</v>
      </c>
      <c r="G1008" s="228"/>
      <c r="H1008" s="4" t="s">
        <v>35</v>
      </c>
      <c r="I1008" s="45"/>
      <c r="J1008" s="228"/>
      <c r="K1008" s="228"/>
      <c r="L1008" s="6">
        <v>14545</v>
      </c>
      <c r="M1008" s="6">
        <v>14545</v>
      </c>
      <c r="N1008" s="7"/>
      <c r="O1008" s="7"/>
    </row>
    <row r="1009" spans="1:15" x14ac:dyDescent="0.3">
      <c r="A1009" s="9">
        <v>12</v>
      </c>
      <c r="B1009" s="228"/>
      <c r="C1009" s="29" t="s">
        <v>190</v>
      </c>
      <c r="D1009" s="9" t="s">
        <v>178</v>
      </c>
      <c r="E1009" s="228"/>
      <c r="F1009" s="9" t="s">
        <v>184</v>
      </c>
      <c r="G1009" s="228"/>
      <c r="H1009" s="9" t="s">
        <v>35</v>
      </c>
      <c r="I1009" s="173"/>
      <c r="J1009" s="228"/>
      <c r="K1009" s="228"/>
      <c r="L1009" s="87">
        <v>23636</v>
      </c>
      <c r="M1009" s="87">
        <v>23636</v>
      </c>
      <c r="N1009" s="7"/>
      <c r="O1009" s="7"/>
    </row>
    <row r="1010" spans="1:15" ht="33" customHeight="1" x14ac:dyDescent="0.3">
      <c r="A1010" s="270" t="s">
        <v>1195</v>
      </c>
      <c r="B1010" s="270"/>
      <c r="C1010" s="270"/>
      <c r="D1010" s="270"/>
      <c r="E1010" s="270"/>
      <c r="F1010" s="270"/>
      <c r="G1010" s="270"/>
      <c r="H1010" s="270"/>
      <c r="I1010" s="270"/>
      <c r="J1010" s="270"/>
      <c r="K1010" s="270"/>
      <c r="L1010" s="270"/>
      <c r="M1010" s="270"/>
      <c r="N1010" s="7"/>
      <c r="O1010" s="7"/>
    </row>
    <row r="1011" spans="1:15" ht="17.399999999999999" customHeight="1" x14ac:dyDescent="0.3">
      <c r="A1011" s="227">
        <v>1</v>
      </c>
      <c r="B1011" s="11" t="s">
        <v>685</v>
      </c>
      <c r="C1011" s="10" t="s">
        <v>686</v>
      </c>
      <c r="D1011" s="11" t="s">
        <v>687</v>
      </c>
      <c r="E1011" s="4" t="s">
        <v>688</v>
      </c>
      <c r="F1011" s="11" t="s">
        <v>689</v>
      </c>
      <c r="G1011" s="2" t="s">
        <v>690</v>
      </c>
      <c r="H1011" s="4" t="s">
        <v>35</v>
      </c>
      <c r="I1011" s="343" t="s">
        <v>479</v>
      </c>
      <c r="J1011" s="227" t="s">
        <v>1010</v>
      </c>
      <c r="K1011" s="227" t="s">
        <v>721</v>
      </c>
      <c r="L1011" s="6">
        <v>240740.74074074073</v>
      </c>
      <c r="M1011" s="6">
        <v>240740.74074074073</v>
      </c>
      <c r="N1011" s="7"/>
      <c r="O1011" s="7"/>
    </row>
    <row r="1012" spans="1:15" x14ac:dyDescent="0.3">
      <c r="A1012" s="229"/>
      <c r="B1012" s="11" t="s">
        <v>685</v>
      </c>
      <c r="C1012" s="10" t="s">
        <v>691</v>
      </c>
      <c r="D1012" s="11" t="s">
        <v>687</v>
      </c>
      <c r="E1012" s="4" t="s">
        <v>688</v>
      </c>
      <c r="F1012" s="11" t="s">
        <v>689</v>
      </c>
      <c r="G1012" s="2" t="s">
        <v>690</v>
      </c>
      <c r="H1012" s="4" t="s">
        <v>35</v>
      </c>
      <c r="I1012" s="344"/>
      <c r="J1012" s="228"/>
      <c r="K1012" s="228"/>
      <c r="L1012" s="6">
        <v>259259.25925925927</v>
      </c>
      <c r="M1012" s="6">
        <v>259259.25925925927</v>
      </c>
      <c r="N1012" s="7"/>
      <c r="O1012" s="7"/>
    </row>
    <row r="1013" spans="1:15" x14ac:dyDescent="0.3">
      <c r="A1013" s="227">
        <v>2</v>
      </c>
      <c r="B1013" s="11" t="s">
        <v>685</v>
      </c>
      <c r="C1013" s="10" t="s">
        <v>692</v>
      </c>
      <c r="D1013" s="11" t="s">
        <v>687</v>
      </c>
      <c r="E1013" s="4" t="s">
        <v>688</v>
      </c>
      <c r="F1013" s="11" t="s">
        <v>693</v>
      </c>
      <c r="G1013" s="2" t="s">
        <v>690</v>
      </c>
      <c r="H1013" s="4" t="s">
        <v>35</v>
      </c>
      <c r="I1013" s="344"/>
      <c r="J1013" s="228"/>
      <c r="K1013" s="228"/>
      <c r="L1013" s="6">
        <v>222222.22222222222</v>
      </c>
      <c r="M1013" s="6">
        <v>222222.22222222222</v>
      </c>
      <c r="N1013" s="7"/>
      <c r="O1013" s="7"/>
    </row>
    <row r="1014" spans="1:15" x14ac:dyDescent="0.3">
      <c r="A1014" s="229"/>
      <c r="B1014" s="11" t="s">
        <v>685</v>
      </c>
      <c r="C1014" s="10" t="s">
        <v>694</v>
      </c>
      <c r="D1014" s="11" t="s">
        <v>687</v>
      </c>
      <c r="E1014" s="4" t="s">
        <v>688</v>
      </c>
      <c r="F1014" s="11" t="s">
        <v>693</v>
      </c>
      <c r="G1014" s="2" t="s">
        <v>690</v>
      </c>
      <c r="H1014" s="4" t="s">
        <v>35</v>
      </c>
      <c r="I1014" s="344"/>
      <c r="J1014" s="228"/>
      <c r="K1014" s="228"/>
      <c r="L1014" s="6">
        <v>240740.74074074073</v>
      </c>
      <c r="M1014" s="6">
        <v>240740.74074074073</v>
      </c>
      <c r="N1014" s="7"/>
      <c r="O1014" s="7"/>
    </row>
    <row r="1015" spans="1:15" x14ac:dyDescent="0.3">
      <c r="A1015" s="227">
        <v>3</v>
      </c>
      <c r="B1015" s="11" t="s">
        <v>685</v>
      </c>
      <c r="C1015" s="10" t="s">
        <v>695</v>
      </c>
      <c r="D1015" s="11" t="s">
        <v>687</v>
      </c>
      <c r="E1015" s="4" t="s">
        <v>688</v>
      </c>
      <c r="F1015" s="11" t="s">
        <v>696</v>
      </c>
      <c r="G1015" s="2" t="s">
        <v>690</v>
      </c>
      <c r="H1015" s="4" t="s">
        <v>35</v>
      </c>
      <c r="I1015" s="344"/>
      <c r="J1015" s="228"/>
      <c r="K1015" s="228"/>
      <c r="L1015" s="6">
        <v>194444.44444444444</v>
      </c>
      <c r="M1015" s="6">
        <v>194444.44444444444</v>
      </c>
      <c r="N1015" s="7"/>
      <c r="O1015" s="7"/>
    </row>
    <row r="1016" spans="1:15" x14ac:dyDescent="0.3">
      <c r="A1016" s="229"/>
      <c r="B1016" s="11" t="s">
        <v>685</v>
      </c>
      <c r="C1016" s="10" t="s">
        <v>697</v>
      </c>
      <c r="D1016" s="11" t="s">
        <v>687</v>
      </c>
      <c r="E1016" s="4" t="s">
        <v>688</v>
      </c>
      <c r="F1016" s="11" t="s">
        <v>696</v>
      </c>
      <c r="G1016" s="2" t="s">
        <v>690</v>
      </c>
      <c r="H1016" s="4" t="s">
        <v>35</v>
      </c>
      <c r="I1016" s="344"/>
      <c r="J1016" s="228"/>
      <c r="K1016" s="228"/>
      <c r="L1016" s="6">
        <v>212962.96296296295</v>
      </c>
      <c r="M1016" s="6">
        <v>212962.96296296295</v>
      </c>
      <c r="N1016" s="7"/>
      <c r="O1016" s="7"/>
    </row>
    <row r="1017" spans="1:15" x14ac:dyDescent="0.3">
      <c r="A1017" s="227">
        <v>4</v>
      </c>
      <c r="B1017" s="11" t="s">
        <v>685</v>
      </c>
      <c r="C1017" s="10" t="s">
        <v>698</v>
      </c>
      <c r="D1017" s="11" t="s">
        <v>687</v>
      </c>
      <c r="E1017" s="4" t="s">
        <v>688</v>
      </c>
      <c r="F1017" s="11" t="s">
        <v>699</v>
      </c>
      <c r="G1017" s="2" t="s">
        <v>690</v>
      </c>
      <c r="H1017" s="4" t="s">
        <v>35</v>
      </c>
      <c r="I1017" s="344"/>
      <c r="J1017" s="228"/>
      <c r="K1017" s="228"/>
      <c r="L1017" s="6">
        <v>175925.92592592593</v>
      </c>
      <c r="M1017" s="6">
        <v>175925.92592592593</v>
      </c>
      <c r="N1017" s="7"/>
      <c r="O1017" s="7"/>
    </row>
    <row r="1018" spans="1:15" x14ac:dyDescent="0.3">
      <c r="A1018" s="228"/>
      <c r="B1018" s="11" t="s">
        <v>685</v>
      </c>
      <c r="C1018" s="10" t="s">
        <v>700</v>
      </c>
      <c r="D1018" s="11" t="s">
        <v>687</v>
      </c>
      <c r="E1018" s="4" t="s">
        <v>688</v>
      </c>
      <c r="F1018" s="11" t="s">
        <v>699</v>
      </c>
      <c r="G1018" s="2" t="s">
        <v>690</v>
      </c>
      <c r="H1018" s="4" t="s">
        <v>35</v>
      </c>
      <c r="I1018" s="344"/>
      <c r="J1018" s="228"/>
      <c r="K1018" s="228"/>
      <c r="L1018" s="6">
        <v>194444.44444444444</v>
      </c>
      <c r="M1018" s="6">
        <v>194444.44444444444</v>
      </c>
      <c r="N1018" s="7"/>
      <c r="O1018" s="7"/>
    </row>
    <row r="1019" spans="1:15" x14ac:dyDescent="0.3">
      <c r="A1019" s="229"/>
      <c r="B1019" s="11" t="s">
        <v>685</v>
      </c>
      <c r="C1019" s="10" t="s">
        <v>701</v>
      </c>
      <c r="D1019" s="11" t="s">
        <v>687</v>
      </c>
      <c r="E1019" s="4" t="s">
        <v>688</v>
      </c>
      <c r="F1019" s="11" t="s">
        <v>699</v>
      </c>
      <c r="G1019" s="2" t="s">
        <v>690</v>
      </c>
      <c r="H1019" s="4" t="s">
        <v>35</v>
      </c>
      <c r="I1019" s="344"/>
      <c r="J1019" s="228"/>
      <c r="K1019" s="228"/>
      <c r="L1019" s="6">
        <v>277777.77777777781</v>
      </c>
      <c r="M1019" s="6">
        <v>277777.77777777781</v>
      </c>
      <c r="N1019" s="7"/>
      <c r="O1019" s="7"/>
    </row>
    <row r="1020" spans="1:15" x14ac:dyDescent="0.3">
      <c r="A1020" s="233">
        <v>5</v>
      </c>
      <c r="B1020" s="11" t="s">
        <v>685</v>
      </c>
      <c r="C1020" s="10" t="s">
        <v>702</v>
      </c>
      <c r="D1020" s="11" t="s">
        <v>687</v>
      </c>
      <c r="E1020" s="4" t="s">
        <v>688</v>
      </c>
      <c r="F1020" s="11" t="s">
        <v>703</v>
      </c>
      <c r="G1020" s="2" t="s">
        <v>690</v>
      </c>
      <c r="H1020" s="4" t="s">
        <v>35</v>
      </c>
      <c r="I1020" s="344"/>
      <c r="J1020" s="228"/>
      <c r="K1020" s="228"/>
      <c r="L1020" s="6">
        <v>166666.66666666669</v>
      </c>
      <c r="M1020" s="6">
        <v>166666.66666666669</v>
      </c>
      <c r="N1020" s="7"/>
      <c r="O1020" s="7"/>
    </row>
    <row r="1021" spans="1:15" x14ac:dyDescent="0.3">
      <c r="A1021" s="233"/>
      <c r="B1021" s="11" t="s">
        <v>685</v>
      </c>
      <c r="C1021" s="10" t="s">
        <v>704</v>
      </c>
      <c r="D1021" s="11" t="s">
        <v>687</v>
      </c>
      <c r="E1021" s="4" t="s">
        <v>688</v>
      </c>
      <c r="F1021" s="11" t="s">
        <v>703</v>
      </c>
      <c r="G1021" s="2" t="s">
        <v>690</v>
      </c>
      <c r="H1021" s="4" t="s">
        <v>35</v>
      </c>
      <c r="I1021" s="344"/>
      <c r="J1021" s="228"/>
      <c r="K1021" s="228"/>
      <c r="L1021" s="6">
        <v>185185.1851851852</v>
      </c>
      <c r="M1021" s="6">
        <v>185185.1851851852</v>
      </c>
      <c r="N1021" s="7"/>
      <c r="O1021" s="7"/>
    </row>
    <row r="1022" spans="1:15" x14ac:dyDescent="0.3">
      <c r="A1022" s="4">
        <v>6</v>
      </c>
      <c r="B1022" s="11" t="s">
        <v>685</v>
      </c>
      <c r="C1022" s="10" t="s">
        <v>705</v>
      </c>
      <c r="D1022" s="11" t="s">
        <v>687</v>
      </c>
      <c r="E1022" s="4" t="s">
        <v>688</v>
      </c>
      <c r="F1022" s="11"/>
      <c r="G1022" s="2" t="s">
        <v>690</v>
      </c>
      <c r="H1022" s="4" t="s">
        <v>35</v>
      </c>
      <c r="I1022" s="344"/>
      <c r="J1022" s="228"/>
      <c r="K1022" s="228"/>
      <c r="L1022" s="6">
        <v>138888.88888888891</v>
      </c>
      <c r="M1022" s="6">
        <v>138888.88888888891</v>
      </c>
      <c r="N1022" s="7"/>
      <c r="O1022" s="7"/>
    </row>
    <row r="1023" spans="1:15" x14ac:dyDescent="0.3">
      <c r="A1023" s="4">
        <v>7</v>
      </c>
      <c r="B1023" s="11" t="s">
        <v>685</v>
      </c>
      <c r="C1023" s="10" t="s">
        <v>706</v>
      </c>
      <c r="D1023" s="11" t="s">
        <v>687</v>
      </c>
      <c r="E1023" s="4" t="s">
        <v>688</v>
      </c>
      <c r="F1023" s="11" t="s">
        <v>707</v>
      </c>
      <c r="G1023" s="2" t="s">
        <v>690</v>
      </c>
      <c r="H1023" s="4" t="s">
        <v>35</v>
      </c>
      <c r="I1023" s="344"/>
      <c r="J1023" s="228"/>
      <c r="K1023" s="228"/>
      <c r="L1023" s="6">
        <v>240740.74074074073</v>
      </c>
      <c r="M1023" s="6">
        <v>240740.74074074073</v>
      </c>
      <c r="N1023" s="7"/>
      <c r="O1023" s="7"/>
    </row>
    <row r="1024" spans="1:15" x14ac:dyDescent="0.3">
      <c r="A1024" s="4">
        <v>8</v>
      </c>
      <c r="B1024" s="11" t="s">
        <v>685</v>
      </c>
      <c r="C1024" s="10" t="s">
        <v>708</v>
      </c>
      <c r="D1024" s="11" t="s">
        <v>687</v>
      </c>
      <c r="E1024" s="4" t="s">
        <v>688</v>
      </c>
      <c r="F1024" s="11" t="s">
        <v>709</v>
      </c>
      <c r="G1024" s="2" t="s">
        <v>690</v>
      </c>
      <c r="H1024" s="4" t="s">
        <v>35</v>
      </c>
      <c r="I1024" s="344"/>
      <c r="J1024" s="228"/>
      <c r="K1024" s="228"/>
      <c r="L1024" s="6">
        <v>240740.74074074073</v>
      </c>
      <c r="M1024" s="6">
        <v>240740.74074074073</v>
      </c>
      <c r="N1024" s="7"/>
      <c r="O1024" s="7"/>
    </row>
    <row r="1025" spans="1:15" x14ac:dyDescent="0.3">
      <c r="A1025" s="4">
        <v>9</v>
      </c>
      <c r="B1025" s="11" t="s">
        <v>685</v>
      </c>
      <c r="C1025" s="10" t="s">
        <v>710</v>
      </c>
      <c r="D1025" s="11" t="s">
        <v>687</v>
      </c>
      <c r="E1025" s="4" t="s">
        <v>688</v>
      </c>
      <c r="F1025" s="11" t="s">
        <v>711</v>
      </c>
      <c r="G1025" s="2" t="s">
        <v>690</v>
      </c>
      <c r="H1025" s="4" t="s">
        <v>35</v>
      </c>
      <c r="I1025" s="344"/>
      <c r="J1025" s="228"/>
      <c r="K1025" s="228"/>
      <c r="L1025" s="6">
        <v>148148.14814814815</v>
      </c>
      <c r="M1025" s="6">
        <v>148148.14814814815</v>
      </c>
      <c r="N1025" s="7"/>
      <c r="O1025" s="7"/>
    </row>
    <row r="1026" spans="1:15" x14ac:dyDescent="0.3">
      <c r="A1026" s="4">
        <v>10</v>
      </c>
      <c r="B1026" s="11" t="s">
        <v>685</v>
      </c>
      <c r="C1026" s="10" t="s">
        <v>712</v>
      </c>
      <c r="D1026" s="11" t="s">
        <v>687</v>
      </c>
      <c r="E1026" s="4" t="s">
        <v>688</v>
      </c>
      <c r="F1026" s="11" t="s">
        <v>713</v>
      </c>
      <c r="G1026" s="2" t="s">
        <v>690</v>
      </c>
      <c r="H1026" s="4" t="s">
        <v>35</v>
      </c>
      <c r="I1026" s="344"/>
      <c r="J1026" s="228"/>
      <c r="K1026" s="228"/>
      <c r="L1026" s="6">
        <v>194444.44444444444</v>
      </c>
      <c r="M1026" s="6">
        <v>194444.44444444444</v>
      </c>
      <c r="N1026" s="7"/>
      <c r="O1026" s="7"/>
    </row>
    <row r="1027" spans="1:15" x14ac:dyDescent="0.3">
      <c r="A1027" s="4">
        <v>11</v>
      </c>
      <c r="B1027" s="11" t="s">
        <v>685</v>
      </c>
      <c r="C1027" s="10" t="s">
        <v>714</v>
      </c>
      <c r="D1027" s="11" t="s">
        <v>687</v>
      </c>
      <c r="E1027" s="4" t="s">
        <v>688</v>
      </c>
      <c r="F1027" s="11" t="s">
        <v>715</v>
      </c>
      <c r="G1027" s="2" t="s">
        <v>690</v>
      </c>
      <c r="H1027" s="4" t="s">
        <v>35</v>
      </c>
      <c r="I1027" s="344"/>
      <c r="J1027" s="228"/>
      <c r="K1027" s="228"/>
      <c r="L1027" s="6">
        <v>138888.88888888891</v>
      </c>
      <c r="M1027" s="6">
        <v>138888.88888888891</v>
      </c>
      <c r="N1027" s="7"/>
      <c r="O1027" s="7"/>
    </row>
    <row r="1028" spans="1:15" x14ac:dyDescent="0.3">
      <c r="A1028" s="4">
        <v>12</v>
      </c>
      <c r="B1028" s="11" t="s">
        <v>685</v>
      </c>
      <c r="C1028" s="10" t="s">
        <v>716</v>
      </c>
      <c r="D1028" s="11" t="s">
        <v>687</v>
      </c>
      <c r="E1028" s="4" t="s">
        <v>688</v>
      </c>
      <c r="F1028" s="11" t="s">
        <v>717</v>
      </c>
      <c r="G1028" s="2" t="s">
        <v>690</v>
      </c>
      <c r="H1028" s="4" t="s">
        <v>35</v>
      </c>
      <c r="I1028" s="344"/>
      <c r="J1028" s="228"/>
      <c r="K1028" s="228"/>
      <c r="L1028" s="6">
        <v>129629.62962962964</v>
      </c>
      <c r="M1028" s="6">
        <v>129629.62962962964</v>
      </c>
      <c r="N1028" s="7"/>
      <c r="O1028" s="7"/>
    </row>
    <row r="1029" spans="1:15" x14ac:dyDescent="0.3">
      <c r="A1029" s="4">
        <v>13</v>
      </c>
      <c r="B1029" s="11" t="s">
        <v>685</v>
      </c>
      <c r="C1029" s="10" t="s">
        <v>718</v>
      </c>
      <c r="D1029" s="11" t="s">
        <v>687</v>
      </c>
      <c r="E1029" s="4" t="s">
        <v>688</v>
      </c>
      <c r="F1029" s="11" t="s">
        <v>719</v>
      </c>
      <c r="G1029" s="2" t="s">
        <v>690</v>
      </c>
      <c r="H1029" s="4" t="s">
        <v>35</v>
      </c>
      <c r="I1029" s="344"/>
      <c r="J1029" s="228"/>
      <c r="K1029" s="228"/>
      <c r="L1029" s="6">
        <v>120370.37037037036</v>
      </c>
      <c r="M1029" s="6">
        <v>120370.37037037036</v>
      </c>
      <c r="N1029" s="7"/>
      <c r="O1029" s="7"/>
    </row>
    <row r="1030" spans="1:15" x14ac:dyDescent="0.3">
      <c r="A1030" s="4">
        <v>14</v>
      </c>
      <c r="B1030" s="135" t="s">
        <v>685</v>
      </c>
      <c r="C1030" s="29" t="s">
        <v>720</v>
      </c>
      <c r="D1030" s="135" t="s">
        <v>687</v>
      </c>
      <c r="E1030" s="9" t="s">
        <v>688</v>
      </c>
      <c r="F1030" s="135" t="s">
        <v>719</v>
      </c>
      <c r="G1030" s="15" t="s">
        <v>690</v>
      </c>
      <c r="H1030" s="9" t="s">
        <v>35</v>
      </c>
      <c r="I1030" s="345"/>
      <c r="J1030" s="229"/>
      <c r="K1030" s="229"/>
      <c r="L1030" s="87">
        <v>111111.11111111111</v>
      </c>
      <c r="M1030" s="87">
        <v>111111.11111111111</v>
      </c>
      <c r="N1030" s="7"/>
      <c r="O1030" s="7"/>
    </row>
    <row r="1031" spans="1:15" ht="40.950000000000003" customHeight="1" x14ac:dyDescent="0.3">
      <c r="A1031" s="270" t="s">
        <v>1321</v>
      </c>
      <c r="B1031" s="270"/>
      <c r="C1031" s="270"/>
      <c r="D1031" s="270"/>
      <c r="E1031" s="270"/>
      <c r="F1031" s="270"/>
      <c r="G1031" s="270"/>
      <c r="H1031" s="270"/>
      <c r="I1031" s="270"/>
      <c r="J1031" s="270"/>
      <c r="K1031" s="270"/>
      <c r="L1031" s="270"/>
      <c r="M1031" s="270"/>
      <c r="N1031" s="7"/>
      <c r="O1031" s="7"/>
    </row>
    <row r="1032" spans="1:15" x14ac:dyDescent="0.3">
      <c r="A1032" s="152" t="s">
        <v>1011</v>
      </c>
      <c r="B1032" s="153" t="s">
        <v>1322</v>
      </c>
      <c r="C1032" s="154"/>
      <c r="D1032" s="217"/>
      <c r="E1032" s="155"/>
      <c r="F1032" s="156"/>
      <c r="G1032" s="157"/>
      <c r="H1032" s="158"/>
      <c r="I1032" s="159"/>
      <c r="J1032" s="159"/>
      <c r="K1032" s="158"/>
      <c r="L1032" s="158"/>
      <c r="M1032" s="158"/>
      <c r="N1032" s="7"/>
      <c r="O1032" s="7"/>
    </row>
    <row r="1033" spans="1:15" ht="82.8" x14ac:dyDescent="0.3">
      <c r="A1033" s="4">
        <v>1</v>
      </c>
      <c r="B1033" s="10" t="s">
        <v>1323</v>
      </c>
      <c r="C1033" s="160" t="s">
        <v>1324</v>
      </c>
      <c r="D1033" s="13" t="s">
        <v>1325</v>
      </c>
      <c r="E1033" s="4" t="s">
        <v>1326</v>
      </c>
      <c r="F1033" s="11" t="s">
        <v>1327</v>
      </c>
      <c r="G1033" s="4" t="s">
        <v>1328</v>
      </c>
      <c r="H1033" s="4" t="s">
        <v>35</v>
      </c>
      <c r="I1033" s="161"/>
      <c r="J1033" s="5" t="s">
        <v>1329</v>
      </c>
      <c r="K1033" s="162"/>
      <c r="L1033" s="163">
        <v>200000</v>
      </c>
      <c r="M1033" s="163">
        <v>200000</v>
      </c>
      <c r="N1033" s="7"/>
      <c r="O1033" s="7"/>
    </row>
    <row r="1034" spans="1:15" ht="55.2" x14ac:dyDescent="0.3">
      <c r="A1034" s="4">
        <v>2</v>
      </c>
      <c r="B1034" s="10" t="s">
        <v>1323</v>
      </c>
      <c r="C1034" s="160" t="s">
        <v>1330</v>
      </c>
      <c r="D1034" s="13" t="s">
        <v>1325</v>
      </c>
      <c r="E1034" s="4" t="s">
        <v>1326</v>
      </c>
      <c r="F1034" s="11" t="s">
        <v>1331</v>
      </c>
      <c r="G1034" s="4" t="s">
        <v>1328</v>
      </c>
      <c r="H1034" s="4" t="s">
        <v>35</v>
      </c>
      <c r="I1034" s="161"/>
      <c r="J1034" s="5" t="s">
        <v>1329</v>
      </c>
      <c r="K1034" s="162"/>
      <c r="L1034" s="163">
        <v>177000</v>
      </c>
      <c r="M1034" s="163">
        <v>177000</v>
      </c>
      <c r="N1034" s="7"/>
      <c r="O1034" s="7"/>
    </row>
    <row r="1035" spans="1:15" ht="41.4" x14ac:dyDescent="0.3">
      <c r="A1035" s="4">
        <v>3</v>
      </c>
      <c r="B1035" s="10" t="s">
        <v>1323</v>
      </c>
      <c r="C1035" s="164" t="s">
        <v>1332</v>
      </c>
      <c r="D1035" s="13" t="s">
        <v>1325</v>
      </c>
      <c r="E1035" s="4" t="s">
        <v>1326</v>
      </c>
      <c r="F1035" s="11" t="s">
        <v>1333</v>
      </c>
      <c r="G1035" s="4" t="s">
        <v>1328</v>
      </c>
      <c r="H1035" s="4" t="s">
        <v>35</v>
      </c>
      <c r="I1035" s="161"/>
      <c r="J1035" s="5" t="s">
        <v>1329</v>
      </c>
      <c r="K1035" s="162"/>
      <c r="L1035" s="165">
        <v>147182</v>
      </c>
      <c r="M1035" s="165">
        <v>147182</v>
      </c>
      <c r="N1035" s="7"/>
      <c r="O1035" s="7"/>
    </row>
    <row r="1036" spans="1:15" ht="41.4" x14ac:dyDescent="0.3">
      <c r="A1036" s="4">
        <v>4</v>
      </c>
      <c r="B1036" s="10" t="s">
        <v>1323</v>
      </c>
      <c r="C1036" s="164" t="s">
        <v>1334</v>
      </c>
      <c r="D1036" s="13" t="s">
        <v>1325</v>
      </c>
      <c r="E1036" s="4" t="s">
        <v>1326</v>
      </c>
      <c r="F1036" s="11" t="s">
        <v>1333</v>
      </c>
      <c r="G1036" s="4" t="s">
        <v>1328</v>
      </c>
      <c r="H1036" s="4" t="s">
        <v>35</v>
      </c>
      <c r="I1036" s="161"/>
      <c r="J1036" s="5" t="s">
        <v>1329</v>
      </c>
      <c r="K1036" s="162"/>
      <c r="L1036" s="166">
        <v>156364</v>
      </c>
      <c r="M1036" s="166">
        <v>156364</v>
      </c>
      <c r="N1036" s="7"/>
      <c r="O1036" s="7"/>
    </row>
    <row r="1037" spans="1:15" ht="124.2" x14ac:dyDescent="0.3">
      <c r="A1037" s="4">
        <v>5</v>
      </c>
      <c r="B1037" s="10" t="s">
        <v>1323</v>
      </c>
      <c r="C1037" s="167" t="s">
        <v>1335</v>
      </c>
      <c r="D1037" s="13" t="s">
        <v>1325</v>
      </c>
      <c r="E1037" s="4" t="s">
        <v>1326</v>
      </c>
      <c r="F1037" s="11" t="s">
        <v>1336</v>
      </c>
      <c r="G1037" s="4" t="s">
        <v>1328</v>
      </c>
      <c r="H1037" s="4" t="s">
        <v>35</v>
      </c>
      <c r="I1037" s="161"/>
      <c r="J1037" s="5" t="s">
        <v>1329</v>
      </c>
      <c r="K1037" s="162"/>
      <c r="L1037" s="165">
        <v>244444</v>
      </c>
      <c r="M1037" s="165">
        <v>244444</v>
      </c>
      <c r="N1037" s="7"/>
      <c r="O1037" s="7"/>
    </row>
    <row r="1038" spans="1:15" ht="41.4" x14ac:dyDescent="0.3">
      <c r="A1038" s="4">
        <v>6</v>
      </c>
      <c r="B1038" s="10" t="s">
        <v>1323</v>
      </c>
      <c r="C1038" s="164" t="s">
        <v>1337</v>
      </c>
      <c r="D1038" s="13" t="s">
        <v>1325</v>
      </c>
      <c r="E1038" s="4" t="s">
        <v>1326</v>
      </c>
      <c r="F1038" s="11" t="s">
        <v>1336</v>
      </c>
      <c r="G1038" s="4" t="s">
        <v>1328</v>
      </c>
      <c r="H1038" s="4" t="s">
        <v>35</v>
      </c>
      <c r="I1038" s="161"/>
      <c r="J1038" s="5" t="s">
        <v>1329</v>
      </c>
      <c r="K1038" s="162"/>
      <c r="L1038" s="166">
        <v>250000</v>
      </c>
      <c r="M1038" s="166">
        <v>250000</v>
      </c>
      <c r="N1038" s="7"/>
      <c r="O1038" s="7"/>
    </row>
    <row r="1039" spans="1:15" ht="41.4" x14ac:dyDescent="0.3">
      <c r="A1039" s="4">
        <v>7</v>
      </c>
      <c r="B1039" s="10" t="s">
        <v>1323</v>
      </c>
      <c r="C1039" s="164" t="s">
        <v>1338</v>
      </c>
      <c r="D1039" s="13" t="s">
        <v>1325</v>
      </c>
      <c r="E1039" s="4" t="s">
        <v>1326</v>
      </c>
      <c r="F1039" s="11" t="s">
        <v>1339</v>
      </c>
      <c r="G1039" s="4" t="s">
        <v>1328</v>
      </c>
      <c r="H1039" s="4" t="s">
        <v>35</v>
      </c>
      <c r="I1039" s="161"/>
      <c r="J1039" s="5" t="s">
        <v>1329</v>
      </c>
      <c r="K1039" s="162"/>
      <c r="L1039" s="163">
        <v>231481</v>
      </c>
      <c r="M1039" s="163">
        <v>231481</v>
      </c>
      <c r="N1039" s="7"/>
      <c r="O1039" s="7"/>
    </row>
    <row r="1040" spans="1:15" ht="41.4" x14ac:dyDescent="0.3">
      <c r="A1040" s="4">
        <v>8</v>
      </c>
      <c r="B1040" s="10" t="s">
        <v>1323</v>
      </c>
      <c r="C1040" s="164" t="s">
        <v>1340</v>
      </c>
      <c r="D1040" s="13" t="s">
        <v>1325</v>
      </c>
      <c r="E1040" s="4" t="s">
        <v>1326</v>
      </c>
      <c r="F1040" s="11" t="s">
        <v>1339</v>
      </c>
      <c r="G1040" s="4" t="s">
        <v>1328</v>
      </c>
      <c r="H1040" s="4" t="s">
        <v>35</v>
      </c>
      <c r="I1040" s="161"/>
      <c r="J1040" s="5" t="s">
        <v>1329</v>
      </c>
      <c r="K1040" s="162"/>
      <c r="L1040" s="166">
        <v>250000</v>
      </c>
      <c r="M1040" s="166">
        <v>250000</v>
      </c>
      <c r="N1040" s="7"/>
      <c r="O1040" s="7"/>
    </row>
    <row r="1041" spans="1:15" ht="69" x14ac:dyDescent="0.3">
      <c r="A1041" s="4">
        <v>9</v>
      </c>
      <c r="B1041" s="10" t="s">
        <v>1323</v>
      </c>
      <c r="C1041" s="168" t="s">
        <v>1341</v>
      </c>
      <c r="D1041" s="13" t="s">
        <v>1325</v>
      </c>
      <c r="E1041" s="4" t="s">
        <v>1326</v>
      </c>
      <c r="F1041" s="11" t="s">
        <v>1339</v>
      </c>
      <c r="G1041" s="4" t="s">
        <v>1328</v>
      </c>
      <c r="H1041" s="4" t="s">
        <v>35</v>
      </c>
      <c r="I1041" s="161"/>
      <c r="J1041" s="5" t="s">
        <v>1329</v>
      </c>
      <c r="K1041" s="162"/>
      <c r="L1041" s="165">
        <v>295313</v>
      </c>
      <c r="M1041" s="165">
        <v>295313</v>
      </c>
      <c r="N1041" s="7"/>
      <c r="O1041" s="7"/>
    </row>
    <row r="1042" spans="1:15" ht="69" x14ac:dyDescent="0.3">
      <c r="A1042" s="4">
        <v>10</v>
      </c>
      <c r="B1042" s="10" t="s">
        <v>1342</v>
      </c>
      <c r="C1042" s="164" t="s">
        <v>1343</v>
      </c>
      <c r="D1042" s="13" t="s">
        <v>1325</v>
      </c>
      <c r="E1042" s="4" t="s">
        <v>1326</v>
      </c>
      <c r="F1042" s="11" t="s">
        <v>1331</v>
      </c>
      <c r="G1042" s="4" t="s">
        <v>1328</v>
      </c>
      <c r="H1042" s="4" t="s">
        <v>35</v>
      </c>
      <c r="I1042" s="161"/>
      <c r="J1042" s="5" t="s">
        <v>1329</v>
      </c>
      <c r="K1042" s="162"/>
      <c r="L1042" s="166">
        <v>653977</v>
      </c>
      <c r="M1042" s="166">
        <v>653977</v>
      </c>
      <c r="N1042" s="7"/>
      <c r="O1042" s="7"/>
    </row>
    <row r="1043" spans="1:15" ht="110.4" x14ac:dyDescent="0.3">
      <c r="A1043" s="4">
        <v>11</v>
      </c>
      <c r="B1043" s="10" t="s">
        <v>1342</v>
      </c>
      <c r="C1043" s="164" t="s">
        <v>1344</v>
      </c>
      <c r="D1043" s="13" t="s">
        <v>1325</v>
      </c>
      <c r="E1043" s="4" t="s">
        <v>1326</v>
      </c>
      <c r="F1043" s="11" t="s">
        <v>1336</v>
      </c>
      <c r="G1043" s="4" t="s">
        <v>1328</v>
      </c>
      <c r="H1043" s="4" t="s">
        <v>35</v>
      </c>
      <c r="I1043" s="161"/>
      <c r="J1043" s="5" t="s">
        <v>1329</v>
      </c>
      <c r="K1043" s="162"/>
      <c r="L1043" s="166">
        <v>200000</v>
      </c>
      <c r="M1043" s="166">
        <v>200000</v>
      </c>
      <c r="N1043" s="7"/>
      <c r="O1043" s="7"/>
    </row>
    <row r="1044" spans="1:15" ht="151.80000000000001" x14ac:dyDescent="0.3">
      <c r="A1044" s="4">
        <v>12</v>
      </c>
      <c r="B1044" s="10" t="s">
        <v>1342</v>
      </c>
      <c r="C1044" s="160" t="s">
        <v>1345</v>
      </c>
      <c r="D1044" s="13" t="s">
        <v>1325</v>
      </c>
      <c r="E1044" s="4" t="s">
        <v>1326</v>
      </c>
      <c r="F1044" s="11" t="s">
        <v>1336</v>
      </c>
      <c r="G1044" s="4" t="s">
        <v>1328</v>
      </c>
      <c r="H1044" s="4" t="s">
        <v>35</v>
      </c>
      <c r="I1044" s="161"/>
      <c r="J1044" s="5" t="s">
        <v>1329</v>
      </c>
      <c r="K1044" s="162"/>
      <c r="L1044" s="166">
        <v>231819</v>
      </c>
      <c r="M1044" s="166">
        <v>231819</v>
      </c>
      <c r="N1044" s="7"/>
      <c r="O1044" s="7"/>
    </row>
    <row r="1045" spans="1:15" ht="96.6" x14ac:dyDescent="0.3">
      <c r="A1045" s="4">
        <v>13</v>
      </c>
      <c r="B1045" s="10" t="s">
        <v>1342</v>
      </c>
      <c r="C1045" s="160" t="s">
        <v>1346</v>
      </c>
      <c r="D1045" s="13" t="s">
        <v>1325</v>
      </c>
      <c r="E1045" s="4" t="s">
        <v>1326</v>
      </c>
      <c r="F1045" s="11" t="s">
        <v>1336</v>
      </c>
      <c r="G1045" s="4" t="s">
        <v>1328</v>
      </c>
      <c r="H1045" s="4" t="s">
        <v>35</v>
      </c>
      <c r="I1045" s="161"/>
      <c r="J1045" s="5" t="s">
        <v>1329</v>
      </c>
      <c r="K1045" s="162"/>
      <c r="L1045" s="166">
        <v>250000</v>
      </c>
      <c r="M1045" s="166">
        <v>250000</v>
      </c>
      <c r="N1045" s="7"/>
      <c r="O1045" s="7"/>
    </row>
    <row r="1046" spans="1:15" ht="151.80000000000001" x14ac:dyDescent="0.3">
      <c r="A1046" s="4">
        <v>14</v>
      </c>
      <c r="B1046" s="10" t="s">
        <v>1342</v>
      </c>
      <c r="C1046" s="160" t="s">
        <v>1347</v>
      </c>
      <c r="D1046" s="13" t="s">
        <v>1325</v>
      </c>
      <c r="E1046" s="4" t="s">
        <v>1326</v>
      </c>
      <c r="F1046" s="11" t="s">
        <v>1336</v>
      </c>
      <c r="G1046" s="4" t="s">
        <v>1328</v>
      </c>
      <c r="H1046" s="4" t="s">
        <v>35</v>
      </c>
      <c r="I1046" s="161"/>
      <c r="J1046" s="5" t="s">
        <v>1329</v>
      </c>
      <c r="K1046" s="162"/>
      <c r="L1046" s="166">
        <v>268181</v>
      </c>
      <c r="M1046" s="166">
        <v>268181</v>
      </c>
      <c r="N1046" s="7"/>
      <c r="O1046" s="7"/>
    </row>
    <row r="1047" spans="1:15" ht="151.80000000000001" x14ac:dyDescent="0.3">
      <c r="A1047" s="4">
        <v>15</v>
      </c>
      <c r="B1047" s="10" t="s">
        <v>1342</v>
      </c>
      <c r="C1047" s="160" t="s">
        <v>1348</v>
      </c>
      <c r="D1047" s="13" t="s">
        <v>1325</v>
      </c>
      <c r="E1047" s="4" t="s">
        <v>1326</v>
      </c>
      <c r="F1047" s="11" t="s">
        <v>1336</v>
      </c>
      <c r="G1047" s="4" t="s">
        <v>1328</v>
      </c>
      <c r="H1047" s="4" t="s">
        <v>35</v>
      </c>
      <c r="I1047" s="161"/>
      <c r="J1047" s="5" t="s">
        <v>1329</v>
      </c>
      <c r="K1047" s="162"/>
      <c r="L1047" s="166">
        <v>359428</v>
      </c>
      <c r="M1047" s="166">
        <v>359428</v>
      </c>
      <c r="N1047" s="7"/>
      <c r="O1047" s="7"/>
    </row>
    <row r="1048" spans="1:15" ht="82.8" x14ac:dyDescent="0.3">
      <c r="A1048" s="4">
        <v>16</v>
      </c>
      <c r="B1048" s="10" t="s">
        <v>1342</v>
      </c>
      <c r="C1048" s="160" t="s">
        <v>1349</v>
      </c>
      <c r="D1048" s="13" t="s">
        <v>1325</v>
      </c>
      <c r="E1048" s="4" t="s">
        <v>1326</v>
      </c>
      <c r="F1048" s="11" t="s">
        <v>1350</v>
      </c>
      <c r="G1048" s="4" t="s">
        <v>1328</v>
      </c>
      <c r="H1048" s="4" t="s">
        <v>35</v>
      </c>
      <c r="I1048" s="161"/>
      <c r="J1048" s="5" t="s">
        <v>1329</v>
      </c>
      <c r="K1048" s="162"/>
      <c r="L1048" s="166">
        <v>289937</v>
      </c>
      <c r="M1048" s="166">
        <v>289937</v>
      </c>
      <c r="N1048" s="7"/>
      <c r="O1048" s="7"/>
    </row>
    <row r="1049" spans="1:15" ht="69" x14ac:dyDescent="0.3">
      <c r="A1049" s="4">
        <v>17</v>
      </c>
      <c r="B1049" s="10" t="s">
        <v>1342</v>
      </c>
      <c r="C1049" s="169" t="s">
        <v>1351</v>
      </c>
      <c r="D1049" s="13" t="s">
        <v>1325</v>
      </c>
      <c r="E1049" s="4" t="s">
        <v>1326</v>
      </c>
      <c r="F1049" s="11" t="s">
        <v>1352</v>
      </c>
      <c r="G1049" s="4" t="s">
        <v>1328</v>
      </c>
      <c r="H1049" s="4" t="s">
        <v>35</v>
      </c>
      <c r="I1049" s="161"/>
      <c r="J1049" s="5" t="s">
        <v>1329</v>
      </c>
      <c r="K1049" s="162"/>
      <c r="L1049" s="166">
        <v>210009</v>
      </c>
      <c r="M1049" s="166">
        <v>210009</v>
      </c>
      <c r="N1049" s="7"/>
      <c r="O1049" s="7"/>
    </row>
    <row r="1050" spans="1:15" ht="41.4" x14ac:dyDescent="0.3">
      <c r="A1050" s="4">
        <v>18</v>
      </c>
      <c r="B1050" s="10" t="s">
        <v>1342</v>
      </c>
      <c r="C1050" s="160" t="s">
        <v>1353</v>
      </c>
      <c r="D1050" s="13" t="s">
        <v>1325</v>
      </c>
      <c r="E1050" s="4" t="s">
        <v>1326</v>
      </c>
      <c r="F1050" s="11" t="s">
        <v>1352</v>
      </c>
      <c r="G1050" s="4" t="s">
        <v>1328</v>
      </c>
      <c r="H1050" s="4" t="s">
        <v>35</v>
      </c>
      <c r="I1050" s="161"/>
      <c r="J1050" s="5" t="s">
        <v>1329</v>
      </c>
      <c r="K1050" s="162"/>
      <c r="L1050" s="166">
        <v>230909</v>
      </c>
      <c r="M1050" s="166">
        <v>230909</v>
      </c>
      <c r="N1050" s="7"/>
      <c r="O1050" s="7"/>
    </row>
    <row r="1051" spans="1:15" ht="41.4" x14ac:dyDescent="0.3">
      <c r="A1051" s="4">
        <v>19</v>
      </c>
      <c r="B1051" s="10" t="s">
        <v>1342</v>
      </c>
      <c r="C1051" s="160" t="s">
        <v>1354</v>
      </c>
      <c r="D1051" s="13" t="s">
        <v>1325</v>
      </c>
      <c r="E1051" s="4" t="s">
        <v>1326</v>
      </c>
      <c r="F1051" s="11" t="s">
        <v>1355</v>
      </c>
      <c r="G1051" s="4" t="s">
        <v>1328</v>
      </c>
      <c r="H1051" s="4" t="s">
        <v>35</v>
      </c>
      <c r="I1051" s="161"/>
      <c r="J1051" s="5" t="s">
        <v>1329</v>
      </c>
      <c r="K1051" s="162"/>
      <c r="L1051" s="166">
        <v>196213</v>
      </c>
      <c r="M1051" s="166">
        <v>196213</v>
      </c>
      <c r="N1051" s="7"/>
      <c r="O1051" s="7"/>
    </row>
    <row r="1052" spans="1:15" ht="41.4" x14ac:dyDescent="0.3">
      <c r="A1052" s="4">
        <v>20</v>
      </c>
      <c r="B1052" s="10" t="s">
        <v>1342</v>
      </c>
      <c r="C1052" s="160" t="s">
        <v>1356</v>
      </c>
      <c r="D1052" s="13" t="s">
        <v>1325</v>
      </c>
      <c r="E1052" s="4" t="s">
        <v>1326</v>
      </c>
      <c r="F1052" s="11" t="s">
        <v>1355</v>
      </c>
      <c r="G1052" s="4" t="s">
        <v>1328</v>
      </c>
      <c r="H1052" s="4" t="s">
        <v>35</v>
      </c>
      <c r="I1052" s="161"/>
      <c r="J1052" s="5" t="s">
        <v>1329</v>
      </c>
      <c r="K1052" s="162"/>
      <c r="L1052" s="166">
        <v>217519</v>
      </c>
      <c r="M1052" s="166">
        <v>217519</v>
      </c>
      <c r="N1052" s="7"/>
      <c r="O1052" s="7"/>
    </row>
    <row r="1053" spans="1:15" ht="138" x14ac:dyDescent="0.3">
      <c r="A1053" s="4">
        <v>21</v>
      </c>
      <c r="B1053" s="10" t="s">
        <v>1342</v>
      </c>
      <c r="C1053" s="160" t="s">
        <v>1357</v>
      </c>
      <c r="D1053" s="13" t="s">
        <v>1325</v>
      </c>
      <c r="E1053" s="4" t="s">
        <v>1326</v>
      </c>
      <c r="F1053" s="11" t="s">
        <v>1355</v>
      </c>
      <c r="G1053" s="4" t="s">
        <v>1328</v>
      </c>
      <c r="H1053" s="4" t="s">
        <v>35</v>
      </c>
      <c r="I1053" s="161"/>
      <c r="J1053" s="5" t="s">
        <v>1329</v>
      </c>
      <c r="K1053" s="162"/>
      <c r="L1053" s="166">
        <v>223674</v>
      </c>
      <c r="M1053" s="166">
        <v>223674</v>
      </c>
      <c r="N1053" s="7"/>
      <c r="O1053" s="7"/>
    </row>
    <row r="1054" spans="1:15" ht="82.8" x14ac:dyDescent="0.3">
      <c r="A1054" s="4">
        <v>22</v>
      </c>
      <c r="B1054" s="10" t="s">
        <v>1342</v>
      </c>
      <c r="C1054" s="160" t="s">
        <v>1358</v>
      </c>
      <c r="D1054" s="13" t="s">
        <v>1325</v>
      </c>
      <c r="E1054" s="4" t="s">
        <v>1326</v>
      </c>
      <c r="F1054" s="11" t="s">
        <v>1355</v>
      </c>
      <c r="G1054" s="4" t="s">
        <v>1328</v>
      </c>
      <c r="H1054" s="4" t="s">
        <v>35</v>
      </c>
      <c r="I1054" s="161"/>
      <c r="J1054" s="5" t="s">
        <v>1329</v>
      </c>
      <c r="K1054" s="162"/>
      <c r="L1054" s="166">
        <v>379000</v>
      </c>
      <c r="M1054" s="166">
        <v>379000</v>
      </c>
      <c r="N1054" s="7"/>
      <c r="O1054" s="7"/>
    </row>
    <row r="1055" spans="1:15" ht="69" x14ac:dyDescent="0.3">
      <c r="A1055" s="4">
        <v>23</v>
      </c>
      <c r="B1055" s="10" t="s">
        <v>1342</v>
      </c>
      <c r="C1055" s="160" t="s">
        <v>1359</v>
      </c>
      <c r="D1055" s="13" t="s">
        <v>1325</v>
      </c>
      <c r="E1055" s="4" t="s">
        <v>1326</v>
      </c>
      <c r="F1055" s="11" t="s">
        <v>1360</v>
      </c>
      <c r="G1055" s="4" t="s">
        <v>1328</v>
      </c>
      <c r="H1055" s="4" t="s">
        <v>35</v>
      </c>
      <c r="I1055" s="161"/>
      <c r="J1055" s="5" t="s">
        <v>1329</v>
      </c>
      <c r="K1055" s="162"/>
      <c r="L1055" s="166">
        <v>313947</v>
      </c>
      <c r="M1055" s="166">
        <v>313947</v>
      </c>
      <c r="N1055" s="7"/>
      <c r="O1055" s="7"/>
    </row>
    <row r="1056" spans="1:15" ht="41.4" x14ac:dyDescent="0.3">
      <c r="A1056" s="4">
        <v>24</v>
      </c>
      <c r="B1056" s="10" t="s">
        <v>1342</v>
      </c>
      <c r="C1056" s="160" t="s">
        <v>1361</v>
      </c>
      <c r="D1056" s="13" t="s">
        <v>1325</v>
      </c>
      <c r="E1056" s="4" t="s">
        <v>1326</v>
      </c>
      <c r="F1056" s="11" t="s">
        <v>1339</v>
      </c>
      <c r="G1056" s="4" t="s">
        <v>1328</v>
      </c>
      <c r="H1056" s="4" t="s">
        <v>35</v>
      </c>
      <c r="I1056" s="161"/>
      <c r="J1056" s="5" t="s">
        <v>1329</v>
      </c>
      <c r="K1056" s="162"/>
      <c r="L1056" s="166">
        <v>327691</v>
      </c>
      <c r="M1056" s="166">
        <v>327691</v>
      </c>
      <c r="N1056" s="7"/>
      <c r="O1056" s="7"/>
    </row>
    <row r="1057" spans="1:15" ht="41.4" x14ac:dyDescent="0.3">
      <c r="A1057" s="4">
        <v>25</v>
      </c>
      <c r="B1057" s="10" t="s">
        <v>1342</v>
      </c>
      <c r="C1057" s="160" t="s">
        <v>1362</v>
      </c>
      <c r="D1057" s="13" t="s">
        <v>1325</v>
      </c>
      <c r="E1057" s="4" t="s">
        <v>1326</v>
      </c>
      <c r="F1057" s="11" t="s">
        <v>1339</v>
      </c>
      <c r="G1057" s="4" t="s">
        <v>1328</v>
      </c>
      <c r="H1057" s="4" t="s">
        <v>35</v>
      </c>
      <c r="I1057" s="161"/>
      <c r="J1057" s="5" t="s">
        <v>1329</v>
      </c>
      <c r="K1057" s="162"/>
      <c r="L1057" s="166">
        <v>328125</v>
      </c>
      <c r="M1057" s="166">
        <v>328125</v>
      </c>
      <c r="N1057" s="7"/>
      <c r="O1057" s="7"/>
    </row>
    <row r="1058" spans="1:15" ht="234.6" x14ac:dyDescent="0.3">
      <c r="A1058" s="4">
        <v>26</v>
      </c>
      <c r="B1058" s="10" t="s">
        <v>1342</v>
      </c>
      <c r="C1058" s="160" t="s">
        <v>1363</v>
      </c>
      <c r="D1058" s="13" t="s">
        <v>1325</v>
      </c>
      <c r="E1058" s="4" t="s">
        <v>1326</v>
      </c>
      <c r="F1058" s="11" t="s">
        <v>1339</v>
      </c>
      <c r="G1058" s="4" t="s">
        <v>1328</v>
      </c>
      <c r="H1058" s="4" t="s">
        <v>35</v>
      </c>
      <c r="I1058" s="161"/>
      <c r="J1058" s="5" t="s">
        <v>1329</v>
      </c>
      <c r="K1058" s="162"/>
      <c r="L1058" s="166">
        <v>220013</v>
      </c>
      <c r="M1058" s="166">
        <v>220013</v>
      </c>
      <c r="N1058" s="7"/>
      <c r="O1058" s="7"/>
    </row>
    <row r="1059" spans="1:15" ht="55.2" x14ac:dyDescent="0.3">
      <c r="A1059" s="4">
        <v>27</v>
      </c>
      <c r="B1059" s="10" t="s">
        <v>1342</v>
      </c>
      <c r="C1059" s="160" t="s">
        <v>1364</v>
      </c>
      <c r="D1059" s="13" t="s">
        <v>1325</v>
      </c>
      <c r="E1059" s="4" t="s">
        <v>1326</v>
      </c>
      <c r="F1059" s="11" t="s">
        <v>1365</v>
      </c>
      <c r="G1059" s="4" t="s">
        <v>1328</v>
      </c>
      <c r="H1059" s="4" t="s">
        <v>35</v>
      </c>
      <c r="I1059" s="161"/>
      <c r="J1059" s="5" t="s">
        <v>1329</v>
      </c>
      <c r="K1059" s="162"/>
      <c r="L1059" s="166">
        <v>233333</v>
      </c>
      <c r="M1059" s="166">
        <v>233333</v>
      </c>
      <c r="N1059" s="7"/>
      <c r="O1059" s="7"/>
    </row>
    <row r="1060" spans="1:15" ht="41.4" x14ac:dyDescent="0.3">
      <c r="A1060" s="4">
        <v>28</v>
      </c>
      <c r="B1060" s="10" t="s">
        <v>1342</v>
      </c>
      <c r="C1060" s="160" t="s">
        <v>1366</v>
      </c>
      <c r="D1060" s="13" t="s">
        <v>1325</v>
      </c>
      <c r="E1060" s="4" t="s">
        <v>1326</v>
      </c>
      <c r="F1060" s="11" t="s">
        <v>1365</v>
      </c>
      <c r="G1060" s="4" t="s">
        <v>1328</v>
      </c>
      <c r="H1060" s="4" t="s">
        <v>35</v>
      </c>
      <c r="I1060" s="161"/>
      <c r="J1060" s="5" t="s">
        <v>1329</v>
      </c>
      <c r="K1060" s="162"/>
      <c r="L1060" s="166">
        <v>242000</v>
      </c>
      <c r="M1060" s="166">
        <v>242000</v>
      </c>
      <c r="N1060" s="7"/>
      <c r="O1060" s="7"/>
    </row>
    <row r="1061" spans="1:15" ht="82.8" x14ac:dyDescent="0.3">
      <c r="A1061" s="4">
        <v>29</v>
      </c>
      <c r="B1061" s="10" t="s">
        <v>1342</v>
      </c>
      <c r="C1061" s="160" t="s">
        <v>1367</v>
      </c>
      <c r="D1061" s="13" t="s">
        <v>1325</v>
      </c>
      <c r="E1061" s="4" t="s">
        <v>1326</v>
      </c>
      <c r="F1061" s="11" t="s">
        <v>1365</v>
      </c>
      <c r="G1061" s="4" t="s">
        <v>1328</v>
      </c>
      <c r="H1061" s="4" t="s">
        <v>35</v>
      </c>
      <c r="I1061" s="161"/>
      <c r="J1061" s="5" t="s">
        <v>1329</v>
      </c>
      <c r="K1061" s="162"/>
      <c r="L1061" s="166">
        <v>247159</v>
      </c>
      <c r="M1061" s="166">
        <v>247159</v>
      </c>
      <c r="N1061" s="7"/>
      <c r="O1061" s="7"/>
    </row>
    <row r="1062" spans="1:15" ht="96.6" x14ac:dyDescent="0.3">
      <c r="A1062" s="4">
        <v>30</v>
      </c>
      <c r="B1062" s="10" t="s">
        <v>1342</v>
      </c>
      <c r="C1062" s="160" t="s">
        <v>1368</v>
      </c>
      <c r="D1062" s="13" t="s">
        <v>1325</v>
      </c>
      <c r="E1062" s="4" t="s">
        <v>1326</v>
      </c>
      <c r="F1062" s="11" t="s">
        <v>1365</v>
      </c>
      <c r="G1062" s="4" t="s">
        <v>1328</v>
      </c>
      <c r="H1062" s="4" t="s">
        <v>35</v>
      </c>
      <c r="I1062" s="161"/>
      <c r="J1062" s="5" t="s">
        <v>1329</v>
      </c>
      <c r="K1062" s="162"/>
      <c r="L1062" s="166">
        <v>257765</v>
      </c>
      <c r="M1062" s="166">
        <v>257765</v>
      </c>
      <c r="N1062" s="7"/>
      <c r="O1062" s="7"/>
    </row>
    <row r="1063" spans="1:15" ht="124.2" x14ac:dyDescent="0.3">
      <c r="A1063" s="4">
        <v>31</v>
      </c>
      <c r="B1063" s="10" t="s">
        <v>1342</v>
      </c>
      <c r="C1063" s="160" t="s">
        <v>1369</v>
      </c>
      <c r="D1063" s="170" t="s">
        <v>1325</v>
      </c>
      <c r="E1063" s="4" t="s">
        <v>1326</v>
      </c>
      <c r="F1063" s="11" t="s">
        <v>1365</v>
      </c>
      <c r="G1063" s="4" t="s">
        <v>1328</v>
      </c>
      <c r="H1063" s="4" t="s">
        <v>35</v>
      </c>
      <c r="I1063" s="161"/>
      <c r="J1063" s="5" t="s">
        <v>1329</v>
      </c>
      <c r="K1063" s="162"/>
      <c r="L1063" s="166">
        <v>275631</v>
      </c>
      <c r="M1063" s="166">
        <v>275631</v>
      </c>
      <c r="N1063" s="7"/>
      <c r="O1063" s="7"/>
    </row>
    <row r="1064" spans="1:15" ht="41.4" x14ac:dyDescent="0.3">
      <c r="A1064" s="4">
        <v>32</v>
      </c>
      <c r="B1064" s="10" t="s">
        <v>1342</v>
      </c>
      <c r="C1064" s="160" t="s">
        <v>1370</v>
      </c>
      <c r="D1064" s="13" t="s">
        <v>1325</v>
      </c>
      <c r="E1064" s="4" t="s">
        <v>1326</v>
      </c>
      <c r="F1064" s="11" t="s">
        <v>1365</v>
      </c>
      <c r="G1064" s="4" t="s">
        <v>1328</v>
      </c>
      <c r="H1064" s="4" t="s">
        <v>35</v>
      </c>
      <c r="I1064" s="161"/>
      <c r="J1064" s="5" t="s">
        <v>1329</v>
      </c>
      <c r="K1064" s="162"/>
      <c r="L1064" s="166">
        <v>285543</v>
      </c>
      <c r="M1064" s="166">
        <v>285543</v>
      </c>
      <c r="N1064" s="7"/>
      <c r="O1064" s="7"/>
    </row>
    <row r="1065" spans="1:15" ht="41.4" x14ac:dyDescent="0.3">
      <c r="A1065" s="4">
        <v>33</v>
      </c>
      <c r="B1065" s="10" t="s">
        <v>1342</v>
      </c>
      <c r="C1065" s="160" t="s">
        <v>1371</v>
      </c>
      <c r="D1065" s="13" t="s">
        <v>1325</v>
      </c>
      <c r="E1065" s="4" t="s">
        <v>1326</v>
      </c>
      <c r="F1065" s="11" t="s">
        <v>1365</v>
      </c>
      <c r="G1065" s="4" t="s">
        <v>1328</v>
      </c>
      <c r="H1065" s="4" t="s">
        <v>35</v>
      </c>
      <c r="I1065" s="161"/>
      <c r="J1065" s="5" t="s">
        <v>1329</v>
      </c>
      <c r="K1065" s="162"/>
      <c r="L1065" s="166">
        <v>288889</v>
      </c>
      <c r="M1065" s="166">
        <v>288889</v>
      </c>
      <c r="N1065" s="7"/>
      <c r="O1065" s="7"/>
    </row>
    <row r="1066" spans="1:15" ht="41.4" x14ac:dyDescent="0.3">
      <c r="A1066" s="4">
        <v>34</v>
      </c>
      <c r="B1066" s="10" t="s">
        <v>1342</v>
      </c>
      <c r="C1066" s="160" t="s">
        <v>1372</v>
      </c>
      <c r="D1066" s="13" t="s">
        <v>1325</v>
      </c>
      <c r="E1066" s="4" t="s">
        <v>1326</v>
      </c>
      <c r="F1066" s="11" t="s">
        <v>1365</v>
      </c>
      <c r="G1066" s="4" t="s">
        <v>1328</v>
      </c>
      <c r="H1066" s="4" t="s">
        <v>35</v>
      </c>
      <c r="I1066" s="161"/>
      <c r="J1066" s="5" t="s">
        <v>1329</v>
      </c>
      <c r="K1066" s="162"/>
      <c r="L1066" s="166">
        <v>303156</v>
      </c>
      <c r="M1066" s="166">
        <v>303156</v>
      </c>
      <c r="N1066" s="7"/>
      <c r="O1066" s="7"/>
    </row>
    <row r="1067" spans="1:15" ht="41.4" x14ac:dyDescent="0.3">
      <c r="A1067" s="4">
        <v>35</v>
      </c>
      <c r="B1067" s="10" t="s">
        <v>1342</v>
      </c>
      <c r="C1067" s="160" t="s">
        <v>1373</v>
      </c>
      <c r="D1067" s="13" t="s">
        <v>1325</v>
      </c>
      <c r="E1067" s="4" t="s">
        <v>1326</v>
      </c>
      <c r="F1067" s="11" t="s">
        <v>1365</v>
      </c>
      <c r="G1067" s="4" t="s">
        <v>1328</v>
      </c>
      <c r="H1067" s="4" t="s">
        <v>35</v>
      </c>
      <c r="I1067" s="161"/>
      <c r="J1067" s="5" t="s">
        <v>1329</v>
      </c>
      <c r="K1067" s="162"/>
      <c r="L1067" s="166">
        <v>308333</v>
      </c>
      <c r="M1067" s="166">
        <v>308333</v>
      </c>
      <c r="N1067" s="7"/>
      <c r="O1067" s="7"/>
    </row>
    <row r="1068" spans="1:15" ht="55.2" x14ac:dyDescent="0.3">
      <c r="A1068" s="4">
        <v>36</v>
      </c>
      <c r="B1068" s="10" t="s">
        <v>1342</v>
      </c>
      <c r="C1068" s="160" t="s">
        <v>1374</v>
      </c>
      <c r="D1068" s="13" t="s">
        <v>1325</v>
      </c>
      <c r="E1068" s="4" t="s">
        <v>1326</v>
      </c>
      <c r="F1068" s="11" t="s">
        <v>1365</v>
      </c>
      <c r="G1068" s="4" t="s">
        <v>1328</v>
      </c>
      <c r="H1068" s="4" t="s">
        <v>35</v>
      </c>
      <c r="I1068" s="161"/>
      <c r="J1068" s="5" t="s">
        <v>1329</v>
      </c>
      <c r="K1068" s="162"/>
      <c r="L1068" s="166">
        <v>309091</v>
      </c>
      <c r="M1068" s="166">
        <v>309091</v>
      </c>
      <c r="N1068" s="7"/>
      <c r="O1068" s="7"/>
    </row>
    <row r="1069" spans="1:15" ht="41.4" x14ac:dyDescent="0.3">
      <c r="A1069" s="4">
        <v>37</v>
      </c>
      <c r="B1069" s="10" t="s">
        <v>1342</v>
      </c>
      <c r="C1069" s="160" t="s">
        <v>1375</v>
      </c>
      <c r="D1069" s="13" t="s">
        <v>1325</v>
      </c>
      <c r="E1069" s="4" t="s">
        <v>1326</v>
      </c>
      <c r="F1069" s="11" t="s">
        <v>1365</v>
      </c>
      <c r="G1069" s="4" t="s">
        <v>1328</v>
      </c>
      <c r="H1069" s="4" t="s">
        <v>35</v>
      </c>
      <c r="I1069" s="161"/>
      <c r="J1069" s="5" t="s">
        <v>1329</v>
      </c>
      <c r="K1069" s="162"/>
      <c r="L1069" s="166">
        <v>327778</v>
      </c>
      <c r="M1069" s="166">
        <v>327778</v>
      </c>
      <c r="N1069" s="7"/>
      <c r="O1069" s="7"/>
    </row>
    <row r="1070" spans="1:15" ht="69" x14ac:dyDescent="0.3">
      <c r="A1070" s="4">
        <v>38</v>
      </c>
      <c r="B1070" s="10" t="s">
        <v>1342</v>
      </c>
      <c r="C1070" s="160" t="s">
        <v>1376</v>
      </c>
      <c r="D1070" s="13" t="s">
        <v>1325</v>
      </c>
      <c r="E1070" s="4" t="s">
        <v>1326</v>
      </c>
      <c r="F1070" s="11" t="s">
        <v>1365</v>
      </c>
      <c r="G1070" s="4" t="s">
        <v>1328</v>
      </c>
      <c r="H1070" s="4" t="s">
        <v>35</v>
      </c>
      <c r="I1070" s="161"/>
      <c r="J1070" s="5" t="s">
        <v>1329</v>
      </c>
      <c r="K1070" s="162"/>
      <c r="L1070" s="166">
        <v>368308</v>
      </c>
      <c r="M1070" s="166">
        <v>368308</v>
      </c>
      <c r="N1070" s="7"/>
      <c r="O1070" s="7"/>
    </row>
    <row r="1071" spans="1:15" ht="124.2" x14ac:dyDescent="0.3">
      <c r="A1071" s="4">
        <v>39</v>
      </c>
      <c r="B1071" s="10" t="s">
        <v>1342</v>
      </c>
      <c r="C1071" s="160" t="s">
        <v>1377</v>
      </c>
      <c r="D1071" s="13" t="s">
        <v>1325</v>
      </c>
      <c r="E1071" s="4" t="s">
        <v>1326</v>
      </c>
      <c r="F1071" s="11" t="s">
        <v>1365</v>
      </c>
      <c r="G1071" s="4" t="s">
        <v>1328</v>
      </c>
      <c r="H1071" s="4" t="s">
        <v>35</v>
      </c>
      <c r="I1071" s="161"/>
      <c r="J1071" s="5" t="s">
        <v>1329</v>
      </c>
      <c r="K1071" s="162"/>
      <c r="L1071" s="166">
        <v>314063</v>
      </c>
      <c r="M1071" s="166">
        <v>314063</v>
      </c>
      <c r="N1071" s="7"/>
      <c r="O1071" s="7"/>
    </row>
    <row r="1072" spans="1:15" ht="69" x14ac:dyDescent="0.3">
      <c r="A1072" s="4">
        <v>40</v>
      </c>
      <c r="B1072" s="10" t="s">
        <v>1342</v>
      </c>
      <c r="C1072" s="160" t="s">
        <v>1378</v>
      </c>
      <c r="D1072" s="13" t="s">
        <v>1325</v>
      </c>
      <c r="E1072" s="4" t="s">
        <v>1326</v>
      </c>
      <c r="F1072" s="11" t="s">
        <v>1365</v>
      </c>
      <c r="G1072" s="4" t="s">
        <v>1328</v>
      </c>
      <c r="H1072" s="4" t="s">
        <v>35</v>
      </c>
      <c r="I1072" s="161"/>
      <c r="J1072" s="5" t="s">
        <v>1329</v>
      </c>
      <c r="K1072" s="162"/>
      <c r="L1072" s="166">
        <v>314110</v>
      </c>
      <c r="M1072" s="166">
        <v>314110</v>
      </c>
      <c r="N1072" s="7"/>
      <c r="O1072" s="7"/>
    </row>
    <row r="1073" spans="1:15" ht="317.39999999999998" x14ac:dyDescent="0.3">
      <c r="A1073" s="4">
        <v>41</v>
      </c>
      <c r="B1073" s="10" t="s">
        <v>1342</v>
      </c>
      <c r="C1073" s="160" t="s">
        <v>1379</v>
      </c>
      <c r="D1073" s="13" t="s">
        <v>1325</v>
      </c>
      <c r="E1073" s="4" t="s">
        <v>1326</v>
      </c>
      <c r="F1073" s="11" t="s">
        <v>1380</v>
      </c>
      <c r="G1073" s="4" t="s">
        <v>1328</v>
      </c>
      <c r="H1073" s="4" t="s">
        <v>35</v>
      </c>
      <c r="I1073" s="161"/>
      <c r="J1073" s="5" t="s">
        <v>1329</v>
      </c>
      <c r="K1073" s="162"/>
      <c r="L1073" s="166">
        <v>344555</v>
      </c>
      <c r="M1073" s="166">
        <v>344555</v>
      </c>
      <c r="N1073" s="7"/>
      <c r="O1073" s="7"/>
    </row>
    <row r="1074" spans="1:15" ht="110.4" x14ac:dyDescent="0.3">
      <c r="A1074" s="4">
        <v>42</v>
      </c>
      <c r="B1074" s="10" t="s">
        <v>1342</v>
      </c>
      <c r="C1074" s="160" t="s">
        <v>1381</v>
      </c>
      <c r="D1074" s="13" t="s">
        <v>1325</v>
      </c>
      <c r="E1074" s="4" t="s">
        <v>1326</v>
      </c>
      <c r="F1074" s="11" t="s">
        <v>1380</v>
      </c>
      <c r="G1074" s="4" t="s">
        <v>1328</v>
      </c>
      <c r="H1074" s="4" t="s">
        <v>35</v>
      </c>
      <c r="I1074" s="161"/>
      <c r="J1074" s="5" t="s">
        <v>1329</v>
      </c>
      <c r="K1074" s="162"/>
      <c r="L1074" s="166">
        <v>359375</v>
      </c>
      <c r="M1074" s="166">
        <v>359375</v>
      </c>
      <c r="N1074" s="7"/>
      <c r="O1074" s="7"/>
    </row>
    <row r="1075" spans="1:15" ht="41.4" x14ac:dyDescent="0.3">
      <c r="A1075" s="4">
        <v>43</v>
      </c>
      <c r="B1075" s="10" t="s">
        <v>1342</v>
      </c>
      <c r="C1075" s="160" t="s">
        <v>1382</v>
      </c>
      <c r="D1075" s="13" t="s">
        <v>1325</v>
      </c>
      <c r="E1075" s="4" t="s">
        <v>1326</v>
      </c>
      <c r="F1075" s="11" t="s">
        <v>1380</v>
      </c>
      <c r="G1075" s="4" t="s">
        <v>1328</v>
      </c>
      <c r="H1075" s="4" t="s">
        <v>35</v>
      </c>
      <c r="I1075" s="161"/>
      <c r="J1075" s="5" t="s">
        <v>1329</v>
      </c>
      <c r="K1075" s="4"/>
      <c r="L1075" s="166">
        <v>361884</v>
      </c>
      <c r="M1075" s="166">
        <v>361884</v>
      </c>
      <c r="N1075" s="7"/>
      <c r="O1075" s="7"/>
    </row>
    <row r="1076" spans="1:15" ht="69" x14ac:dyDescent="0.3">
      <c r="A1076" s="4">
        <v>44</v>
      </c>
      <c r="B1076" s="10" t="s">
        <v>1342</v>
      </c>
      <c r="C1076" s="160" t="s">
        <v>1383</v>
      </c>
      <c r="D1076" s="13" t="s">
        <v>1325</v>
      </c>
      <c r="E1076" s="4" t="s">
        <v>1326</v>
      </c>
      <c r="F1076" s="11" t="s">
        <v>1380</v>
      </c>
      <c r="G1076" s="4" t="s">
        <v>1328</v>
      </c>
      <c r="H1076" s="4" t="s">
        <v>35</v>
      </c>
      <c r="I1076" s="161"/>
      <c r="J1076" s="5" t="s">
        <v>1329</v>
      </c>
      <c r="K1076" s="4"/>
      <c r="L1076" s="166">
        <v>386364</v>
      </c>
      <c r="M1076" s="166">
        <v>386364</v>
      </c>
      <c r="N1076" s="7"/>
      <c r="O1076" s="7"/>
    </row>
    <row r="1077" spans="1:15" ht="41.4" x14ac:dyDescent="0.3">
      <c r="A1077" s="4">
        <v>45</v>
      </c>
      <c r="B1077" s="10" t="s">
        <v>1342</v>
      </c>
      <c r="C1077" s="160" t="s">
        <v>1384</v>
      </c>
      <c r="D1077" s="13" t="s">
        <v>1325</v>
      </c>
      <c r="E1077" s="4" t="s">
        <v>1326</v>
      </c>
      <c r="F1077" s="11" t="s">
        <v>1380</v>
      </c>
      <c r="G1077" s="4" t="s">
        <v>1328</v>
      </c>
      <c r="H1077" s="4" t="s">
        <v>35</v>
      </c>
      <c r="I1077" s="161"/>
      <c r="J1077" s="5" t="s">
        <v>1329</v>
      </c>
      <c r="K1077" s="4"/>
      <c r="L1077" s="166">
        <v>395455</v>
      </c>
      <c r="M1077" s="166">
        <v>395455</v>
      </c>
      <c r="N1077" s="7"/>
      <c r="O1077" s="7"/>
    </row>
    <row r="1078" spans="1:15" ht="41.4" x14ac:dyDescent="0.3">
      <c r="A1078" s="4">
        <v>46</v>
      </c>
      <c r="B1078" s="10" t="s">
        <v>1342</v>
      </c>
      <c r="C1078" s="160" t="s">
        <v>1385</v>
      </c>
      <c r="D1078" s="13" t="s">
        <v>1325</v>
      </c>
      <c r="E1078" s="4" t="s">
        <v>1326</v>
      </c>
      <c r="F1078" s="11" t="s">
        <v>1380</v>
      </c>
      <c r="G1078" s="4" t="s">
        <v>1328</v>
      </c>
      <c r="H1078" s="4" t="s">
        <v>35</v>
      </c>
      <c r="I1078" s="161"/>
      <c r="J1078" s="5" t="s">
        <v>1329</v>
      </c>
      <c r="K1078" s="4"/>
      <c r="L1078" s="166">
        <v>396354</v>
      </c>
      <c r="M1078" s="166">
        <v>396354</v>
      </c>
      <c r="N1078" s="7"/>
      <c r="O1078" s="7"/>
    </row>
    <row r="1079" spans="1:15" ht="55.2" x14ac:dyDescent="0.3">
      <c r="A1079" s="4">
        <v>47</v>
      </c>
      <c r="B1079" s="10" t="s">
        <v>1342</v>
      </c>
      <c r="C1079" s="160" t="s">
        <v>1386</v>
      </c>
      <c r="D1079" s="13" t="s">
        <v>1325</v>
      </c>
      <c r="E1079" s="4" t="s">
        <v>1326</v>
      </c>
      <c r="F1079" s="11" t="s">
        <v>1380</v>
      </c>
      <c r="G1079" s="4" t="s">
        <v>1328</v>
      </c>
      <c r="H1079" s="4" t="s">
        <v>35</v>
      </c>
      <c r="I1079" s="161"/>
      <c r="J1079" s="5" t="s">
        <v>1329</v>
      </c>
      <c r="K1079" s="4"/>
      <c r="L1079" s="166">
        <v>429072</v>
      </c>
      <c r="M1079" s="166">
        <v>429072</v>
      </c>
      <c r="N1079" s="7"/>
      <c r="O1079" s="7"/>
    </row>
    <row r="1080" spans="1:15" ht="41.4" x14ac:dyDescent="0.3">
      <c r="A1080" s="4">
        <v>48</v>
      </c>
      <c r="B1080" s="10" t="s">
        <v>1342</v>
      </c>
      <c r="C1080" s="160" t="s">
        <v>1387</v>
      </c>
      <c r="D1080" s="13" t="s">
        <v>1325</v>
      </c>
      <c r="E1080" s="4" t="s">
        <v>1326</v>
      </c>
      <c r="F1080" s="11" t="s">
        <v>1380</v>
      </c>
      <c r="G1080" s="4" t="s">
        <v>1328</v>
      </c>
      <c r="H1080" s="4" t="s">
        <v>35</v>
      </c>
      <c r="I1080" s="161"/>
      <c r="J1080" s="5" t="s">
        <v>1329</v>
      </c>
      <c r="K1080" s="4"/>
      <c r="L1080" s="166">
        <v>431723</v>
      </c>
      <c r="M1080" s="166">
        <v>431723</v>
      </c>
      <c r="N1080" s="7"/>
      <c r="O1080" s="7"/>
    </row>
    <row r="1081" spans="1:15" ht="41.4" x14ac:dyDescent="0.3">
      <c r="A1081" s="4">
        <v>49</v>
      </c>
      <c r="B1081" s="10" t="s">
        <v>1342</v>
      </c>
      <c r="C1081" s="160" t="s">
        <v>1388</v>
      </c>
      <c r="D1081" s="13" t="s">
        <v>1325</v>
      </c>
      <c r="E1081" s="4" t="s">
        <v>1326</v>
      </c>
      <c r="F1081" s="11" t="s">
        <v>1380</v>
      </c>
      <c r="G1081" s="4" t="s">
        <v>1328</v>
      </c>
      <c r="H1081" s="4" t="s">
        <v>35</v>
      </c>
      <c r="I1081" s="161"/>
      <c r="J1081" s="5" t="s">
        <v>1329</v>
      </c>
      <c r="K1081" s="4"/>
      <c r="L1081" s="166">
        <v>450000</v>
      </c>
      <c r="M1081" s="166">
        <v>450000</v>
      </c>
      <c r="N1081" s="7"/>
      <c r="O1081" s="7"/>
    </row>
    <row r="1082" spans="1:15" ht="41.4" x14ac:dyDescent="0.3">
      <c r="A1082" s="4">
        <v>50</v>
      </c>
      <c r="B1082" s="10" t="s">
        <v>1342</v>
      </c>
      <c r="C1082" s="160" t="s">
        <v>1389</v>
      </c>
      <c r="D1082" s="13" t="s">
        <v>1325</v>
      </c>
      <c r="E1082" s="4" t="s">
        <v>1326</v>
      </c>
      <c r="F1082" s="11" t="s">
        <v>1380</v>
      </c>
      <c r="G1082" s="4" t="s">
        <v>1328</v>
      </c>
      <c r="H1082" s="4" t="s">
        <v>35</v>
      </c>
      <c r="I1082" s="161"/>
      <c r="J1082" s="5" t="s">
        <v>1329</v>
      </c>
      <c r="K1082" s="4"/>
      <c r="L1082" s="166">
        <v>600000</v>
      </c>
      <c r="M1082" s="166">
        <v>600000</v>
      </c>
      <c r="N1082" s="7"/>
      <c r="O1082" s="7"/>
    </row>
    <row r="1083" spans="1:15" ht="69" x14ac:dyDescent="0.3">
      <c r="A1083" s="4">
        <v>51</v>
      </c>
      <c r="B1083" s="10" t="s">
        <v>1342</v>
      </c>
      <c r="C1083" s="160" t="s">
        <v>1390</v>
      </c>
      <c r="D1083" s="13" t="s">
        <v>1325</v>
      </c>
      <c r="E1083" s="4" t="s">
        <v>1326</v>
      </c>
      <c r="F1083" s="11" t="s">
        <v>1391</v>
      </c>
      <c r="G1083" s="4" t="s">
        <v>1328</v>
      </c>
      <c r="H1083" s="4" t="s">
        <v>35</v>
      </c>
      <c r="I1083" s="161"/>
      <c r="J1083" s="5" t="s">
        <v>1329</v>
      </c>
      <c r="K1083" s="4"/>
      <c r="L1083" s="166">
        <v>447909</v>
      </c>
      <c r="M1083" s="166">
        <v>447909</v>
      </c>
      <c r="N1083" s="7"/>
      <c r="O1083" s="7"/>
    </row>
    <row r="1084" spans="1:15" ht="41.4" x14ac:dyDescent="0.3">
      <c r="A1084" s="4">
        <v>52</v>
      </c>
      <c r="B1084" s="10" t="s">
        <v>1342</v>
      </c>
      <c r="C1084" s="160" t="s">
        <v>1392</v>
      </c>
      <c r="D1084" s="13" t="s">
        <v>1325</v>
      </c>
      <c r="E1084" s="4" t="s">
        <v>1326</v>
      </c>
      <c r="F1084" s="11" t="s">
        <v>1391</v>
      </c>
      <c r="G1084" s="4" t="s">
        <v>1328</v>
      </c>
      <c r="H1084" s="4" t="s">
        <v>35</v>
      </c>
      <c r="I1084" s="161"/>
      <c r="J1084" s="5" t="s">
        <v>1329</v>
      </c>
      <c r="K1084" s="4"/>
      <c r="L1084" s="166">
        <v>502273</v>
      </c>
      <c r="M1084" s="166">
        <v>502273</v>
      </c>
      <c r="N1084" s="7"/>
      <c r="O1084" s="7"/>
    </row>
    <row r="1085" spans="1:15" ht="41.4" x14ac:dyDescent="0.3">
      <c r="A1085" s="4">
        <v>53</v>
      </c>
      <c r="B1085" s="10" t="s">
        <v>1342</v>
      </c>
      <c r="C1085" s="160" t="s">
        <v>1393</v>
      </c>
      <c r="D1085" s="13" t="s">
        <v>1325</v>
      </c>
      <c r="E1085" s="4" t="s">
        <v>1326</v>
      </c>
      <c r="F1085" s="11" t="s">
        <v>1391</v>
      </c>
      <c r="G1085" s="4" t="s">
        <v>1328</v>
      </c>
      <c r="H1085" s="4" t="s">
        <v>35</v>
      </c>
      <c r="I1085" s="161"/>
      <c r="J1085" s="5" t="s">
        <v>1329</v>
      </c>
      <c r="K1085" s="4"/>
      <c r="L1085" s="166">
        <v>557818</v>
      </c>
      <c r="M1085" s="166">
        <v>557818</v>
      </c>
      <c r="N1085" s="7"/>
      <c r="O1085" s="7"/>
    </row>
    <row r="1086" spans="1:15" ht="41.4" x14ac:dyDescent="0.3">
      <c r="A1086" s="4">
        <v>54</v>
      </c>
      <c r="B1086" s="10" t="s">
        <v>1342</v>
      </c>
      <c r="C1086" s="160" t="s">
        <v>1394</v>
      </c>
      <c r="D1086" s="13" t="s">
        <v>1325</v>
      </c>
      <c r="E1086" s="4" t="s">
        <v>1326</v>
      </c>
      <c r="F1086" s="11" t="s">
        <v>1391</v>
      </c>
      <c r="G1086" s="4" t="s">
        <v>1328</v>
      </c>
      <c r="H1086" s="4" t="s">
        <v>35</v>
      </c>
      <c r="I1086" s="161"/>
      <c r="J1086" s="5" t="s">
        <v>1329</v>
      </c>
      <c r="K1086" s="4"/>
      <c r="L1086" s="166">
        <v>572818</v>
      </c>
      <c r="M1086" s="166">
        <v>572818</v>
      </c>
      <c r="N1086" s="7"/>
      <c r="O1086" s="7"/>
    </row>
    <row r="1087" spans="1:15" ht="41.4" x14ac:dyDescent="0.3">
      <c r="A1087" s="4">
        <v>55</v>
      </c>
      <c r="B1087" s="10" t="s">
        <v>1342</v>
      </c>
      <c r="C1087" s="160" t="s">
        <v>1395</v>
      </c>
      <c r="D1087" s="13" t="s">
        <v>1325</v>
      </c>
      <c r="E1087" s="4" t="s">
        <v>1326</v>
      </c>
      <c r="F1087" s="11" t="s">
        <v>1391</v>
      </c>
      <c r="G1087" s="4" t="s">
        <v>1328</v>
      </c>
      <c r="H1087" s="4" t="s">
        <v>35</v>
      </c>
      <c r="I1087" s="161"/>
      <c r="J1087" s="5" t="s">
        <v>1329</v>
      </c>
      <c r="K1087" s="4"/>
      <c r="L1087" s="166">
        <v>660000</v>
      </c>
      <c r="M1087" s="166">
        <v>660000</v>
      </c>
      <c r="N1087" s="7"/>
      <c r="O1087" s="7"/>
    </row>
    <row r="1088" spans="1:15" ht="82.8" x14ac:dyDescent="0.3">
      <c r="A1088" s="4">
        <v>56</v>
      </c>
      <c r="B1088" s="10" t="s">
        <v>1342</v>
      </c>
      <c r="C1088" s="160" t="s">
        <v>1396</v>
      </c>
      <c r="D1088" s="13" t="s">
        <v>1325</v>
      </c>
      <c r="E1088" s="4" t="s">
        <v>1326</v>
      </c>
      <c r="F1088" s="11" t="s">
        <v>1397</v>
      </c>
      <c r="G1088" s="4" t="s">
        <v>1328</v>
      </c>
      <c r="H1088" s="4" t="s">
        <v>35</v>
      </c>
      <c r="I1088" s="161"/>
      <c r="J1088" s="5" t="s">
        <v>1329</v>
      </c>
      <c r="K1088" s="4"/>
      <c r="L1088" s="166">
        <v>546275</v>
      </c>
      <c r="M1088" s="166">
        <v>546275</v>
      </c>
      <c r="N1088" s="7"/>
      <c r="O1088" s="7"/>
    </row>
    <row r="1089" spans="1:15" ht="69" x14ac:dyDescent="0.3">
      <c r="A1089" s="4">
        <v>57</v>
      </c>
      <c r="B1089" s="10" t="s">
        <v>1342</v>
      </c>
      <c r="C1089" s="160" t="s">
        <v>1398</v>
      </c>
      <c r="D1089" s="13" t="s">
        <v>1325</v>
      </c>
      <c r="E1089" s="4" t="s">
        <v>1326</v>
      </c>
      <c r="F1089" s="11" t="s">
        <v>1399</v>
      </c>
      <c r="G1089" s="4" t="s">
        <v>1328</v>
      </c>
      <c r="H1089" s="4" t="s">
        <v>35</v>
      </c>
      <c r="I1089" s="161"/>
      <c r="J1089" s="5" t="s">
        <v>1329</v>
      </c>
      <c r="K1089" s="4"/>
      <c r="L1089" s="166">
        <v>546275</v>
      </c>
      <c r="M1089" s="166">
        <v>546275</v>
      </c>
      <c r="N1089" s="7"/>
      <c r="O1089" s="7"/>
    </row>
    <row r="1090" spans="1:15" ht="96.6" x14ac:dyDescent="0.3">
      <c r="A1090" s="4">
        <v>58</v>
      </c>
      <c r="B1090" s="10" t="s">
        <v>1342</v>
      </c>
      <c r="C1090" s="160" t="s">
        <v>1400</v>
      </c>
      <c r="D1090" s="13" t="s">
        <v>1325</v>
      </c>
      <c r="E1090" s="4" t="s">
        <v>1326</v>
      </c>
      <c r="F1090" s="11" t="s">
        <v>1399</v>
      </c>
      <c r="G1090" s="4" t="s">
        <v>1328</v>
      </c>
      <c r="H1090" s="4" t="s">
        <v>35</v>
      </c>
      <c r="I1090" s="161"/>
      <c r="J1090" s="5" t="s">
        <v>1329</v>
      </c>
      <c r="K1090" s="4"/>
      <c r="L1090" s="166">
        <v>666667</v>
      </c>
      <c r="M1090" s="166">
        <v>666667</v>
      </c>
      <c r="N1090" s="7"/>
      <c r="O1090" s="7"/>
    </row>
    <row r="1091" spans="1:15" s="7" customFormat="1" ht="82.8" x14ac:dyDescent="0.25">
      <c r="A1091" s="4">
        <v>59</v>
      </c>
      <c r="B1091" s="10" t="s">
        <v>1342</v>
      </c>
      <c r="C1091" s="160" t="s">
        <v>1401</v>
      </c>
      <c r="D1091" s="13" t="s">
        <v>1325</v>
      </c>
      <c r="E1091" s="4" t="s">
        <v>1326</v>
      </c>
      <c r="F1091" s="11" t="s">
        <v>1399</v>
      </c>
      <c r="G1091" s="4" t="s">
        <v>1328</v>
      </c>
      <c r="H1091" s="4" t="s">
        <v>35</v>
      </c>
      <c r="I1091" s="161"/>
      <c r="J1091" s="5" t="s">
        <v>1329</v>
      </c>
      <c r="K1091" s="4"/>
      <c r="L1091" s="166">
        <v>1111111</v>
      </c>
      <c r="M1091" s="166">
        <v>1111111</v>
      </c>
    </row>
    <row r="1092" spans="1:15" s="7" customFormat="1" ht="13.8" x14ac:dyDescent="0.25">
      <c r="A1092" s="152" t="s">
        <v>1012</v>
      </c>
      <c r="B1092" s="153" t="s">
        <v>1402</v>
      </c>
      <c r="C1092" s="154"/>
      <c r="D1092" s="217"/>
      <c r="E1092" s="155"/>
      <c r="F1092" s="171"/>
      <c r="G1092" s="157"/>
      <c r="H1092" s="158"/>
      <c r="I1092" s="159"/>
      <c r="J1092" s="159"/>
      <c r="K1092" s="158"/>
      <c r="L1092" s="158"/>
      <c r="M1092" s="158"/>
    </row>
    <row r="1093" spans="1:15" s="7" customFormat="1" ht="41.4" x14ac:dyDescent="0.25">
      <c r="A1093" s="4">
        <v>1</v>
      </c>
      <c r="B1093" s="10" t="s">
        <v>1402</v>
      </c>
      <c r="C1093" s="10" t="s">
        <v>1403</v>
      </c>
      <c r="D1093" s="4" t="s">
        <v>1404</v>
      </c>
      <c r="E1093" s="4" t="s">
        <v>1405</v>
      </c>
      <c r="F1093" s="11"/>
      <c r="G1093" s="4" t="s">
        <v>1328</v>
      </c>
      <c r="H1093" s="4" t="s">
        <v>35</v>
      </c>
      <c r="I1093" s="161"/>
      <c r="J1093" s="5" t="s">
        <v>1329</v>
      </c>
      <c r="K1093" s="4"/>
      <c r="L1093" s="144">
        <v>24545</v>
      </c>
      <c r="M1093" s="144">
        <v>24545</v>
      </c>
    </row>
    <row r="1094" spans="1:15" s="7" customFormat="1" ht="41.4" x14ac:dyDescent="0.25">
      <c r="A1094" s="4">
        <v>2</v>
      </c>
      <c r="B1094" s="10" t="s">
        <v>1402</v>
      </c>
      <c r="C1094" s="10" t="s">
        <v>1406</v>
      </c>
      <c r="D1094" s="4" t="s">
        <v>1404</v>
      </c>
      <c r="E1094" s="4" t="s">
        <v>1405</v>
      </c>
      <c r="F1094" s="11"/>
      <c r="G1094" s="4" t="s">
        <v>1328</v>
      </c>
      <c r="H1094" s="4" t="s">
        <v>35</v>
      </c>
      <c r="I1094" s="161"/>
      <c r="J1094" s="5" t="s">
        <v>1329</v>
      </c>
      <c r="K1094" s="4"/>
      <c r="L1094" s="144">
        <v>36364</v>
      </c>
      <c r="M1094" s="144">
        <v>36364</v>
      </c>
    </row>
    <row r="1095" spans="1:15" s="7" customFormat="1" ht="41.4" x14ac:dyDescent="0.25">
      <c r="A1095" s="4">
        <v>3</v>
      </c>
      <c r="B1095" s="10" t="s">
        <v>1402</v>
      </c>
      <c r="C1095" s="10" t="s">
        <v>1407</v>
      </c>
      <c r="D1095" s="4" t="s">
        <v>1404</v>
      </c>
      <c r="E1095" s="4" t="s">
        <v>1405</v>
      </c>
      <c r="F1095" s="11"/>
      <c r="G1095" s="4" t="s">
        <v>1328</v>
      </c>
      <c r="H1095" s="4" t="s">
        <v>35</v>
      </c>
      <c r="I1095" s="161"/>
      <c r="J1095" s="5" t="s">
        <v>1329</v>
      </c>
      <c r="K1095" s="4"/>
      <c r="L1095" s="144">
        <v>86364</v>
      </c>
      <c r="M1095" s="144">
        <v>86364</v>
      </c>
    </row>
    <row r="1096" spans="1:15" s="7" customFormat="1" ht="41.4" x14ac:dyDescent="0.25">
      <c r="A1096" s="4">
        <v>4</v>
      </c>
      <c r="B1096" s="10" t="s">
        <v>1402</v>
      </c>
      <c r="C1096" s="10" t="s">
        <v>1408</v>
      </c>
      <c r="D1096" s="4" t="s">
        <v>1404</v>
      </c>
      <c r="E1096" s="4" t="s">
        <v>1405</v>
      </c>
      <c r="F1096" s="172"/>
      <c r="G1096" s="4" t="s">
        <v>1328</v>
      </c>
      <c r="H1096" s="4" t="s">
        <v>35</v>
      </c>
      <c r="I1096" s="161"/>
      <c r="J1096" s="5" t="s">
        <v>1329</v>
      </c>
      <c r="K1096" s="4"/>
      <c r="L1096" s="144">
        <v>104545</v>
      </c>
      <c r="M1096" s="144">
        <v>104545</v>
      </c>
    </row>
    <row r="1097" spans="1:15" s="7" customFormat="1" ht="41.4" x14ac:dyDescent="0.25">
      <c r="A1097" s="4">
        <v>5</v>
      </c>
      <c r="B1097" s="10" t="s">
        <v>1402</v>
      </c>
      <c r="C1097" s="10" t="s">
        <v>1409</v>
      </c>
      <c r="D1097" s="4" t="s">
        <v>1404</v>
      </c>
      <c r="E1097" s="4" t="s">
        <v>1405</v>
      </c>
      <c r="F1097" s="172"/>
      <c r="G1097" s="4" t="s">
        <v>1328</v>
      </c>
      <c r="H1097" s="4" t="s">
        <v>35</v>
      </c>
      <c r="I1097" s="161"/>
      <c r="J1097" s="5" t="s">
        <v>1329</v>
      </c>
      <c r="K1097" s="4"/>
      <c r="L1097" s="144">
        <v>86364</v>
      </c>
      <c r="M1097" s="144">
        <v>86364</v>
      </c>
    </row>
    <row r="1098" spans="1:15" s="7" customFormat="1" ht="41.4" x14ac:dyDescent="0.25">
      <c r="A1098" s="4">
        <v>6</v>
      </c>
      <c r="B1098" s="10" t="s">
        <v>1402</v>
      </c>
      <c r="C1098" s="10" t="s">
        <v>1410</v>
      </c>
      <c r="D1098" s="4" t="s">
        <v>1404</v>
      </c>
      <c r="E1098" s="4" t="s">
        <v>1405</v>
      </c>
      <c r="F1098" s="172"/>
      <c r="G1098" s="4" t="s">
        <v>1328</v>
      </c>
      <c r="H1098" s="4" t="s">
        <v>35</v>
      </c>
      <c r="I1098" s="161"/>
      <c r="J1098" s="5" t="s">
        <v>1329</v>
      </c>
      <c r="K1098" s="4"/>
      <c r="L1098" s="144">
        <v>27273</v>
      </c>
      <c r="M1098" s="144">
        <v>27273</v>
      </c>
    </row>
    <row r="1099" spans="1:15" s="7" customFormat="1" ht="41.4" x14ac:dyDescent="0.25">
      <c r="A1099" s="4">
        <v>7</v>
      </c>
      <c r="B1099" s="10" t="s">
        <v>1402</v>
      </c>
      <c r="C1099" s="10" t="s">
        <v>1411</v>
      </c>
      <c r="D1099" s="4" t="s">
        <v>1404</v>
      </c>
      <c r="E1099" s="2" t="s">
        <v>1405</v>
      </c>
      <c r="F1099" s="172"/>
      <c r="G1099" s="4" t="s">
        <v>1328</v>
      </c>
      <c r="H1099" s="4" t="s">
        <v>35</v>
      </c>
      <c r="I1099" s="161"/>
      <c r="J1099" s="5" t="s">
        <v>1329</v>
      </c>
      <c r="K1099" s="4"/>
      <c r="L1099" s="144">
        <v>25000</v>
      </c>
      <c r="M1099" s="144">
        <v>25000</v>
      </c>
    </row>
    <row r="1100" spans="1:15" ht="39.9" customHeight="1" x14ac:dyDescent="0.3">
      <c r="A1100" s="269" t="s">
        <v>903</v>
      </c>
      <c r="B1100" s="269"/>
      <c r="C1100" s="269"/>
      <c r="D1100" s="269"/>
      <c r="E1100" s="269"/>
      <c r="F1100" s="269"/>
      <c r="G1100" s="269"/>
      <c r="H1100" s="269"/>
      <c r="I1100" s="269"/>
      <c r="J1100" s="269"/>
      <c r="K1100" s="269"/>
      <c r="L1100" s="269"/>
      <c r="M1100" s="269"/>
      <c r="N1100" s="7"/>
      <c r="O1100" s="7"/>
    </row>
    <row r="1101" spans="1:15" ht="45.75" customHeight="1" x14ac:dyDescent="0.3">
      <c r="A1101" s="270" t="s">
        <v>1196</v>
      </c>
      <c r="B1101" s="270"/>
      <c r="C1101" s="270"/>
      <c r="D1101" s="270"/>
      <c r="E1101" s="270"/>
      <c r="F1101" s="270"/>
      <c r="G1101" s="270"/>
      <c r="H1101" s="270"/>
      <c r="I1101" s="270"/>
      <c r="J1101" s="270"/>
      <c r="K1101" s="270"/>
      <c r="L1101" s="270"/>
      <c r="M1101" s="270"/>
      <c r="N1101" s="7"/>
      <c r="O1101" s="7"/>
    </row>
    <row r="1102" spans="1:15" ht="27.6" x14ac:dyDescent="0.3">
      <c r="A1102" s="13">
        <v>1</v>
      </c>
      <c r="B1102" s="32" t="s">
        <v>1183</v>
      </c>
      <c r="C1102" s="30" t="s">
        <v>1017</v>
      </c>
      <c r="D1102" s="13" t="s">
        <v>374</v>
      </c>
      <c r="E1102" s="70" t="s">
        <v>1184</v>
      </c>
      <c r="F1102" s="32" t="s">
        <v>1185</v>
      </c>
      <c r="G1102" s="13" t="s">
        <v>1186</v>
      </c>
      <c r="H1102" s="56" t="s">
        <v>35</v>
      </c>
      <c r="I1102" s="56" t="s">
        <v>1185</v>
      </c>
      <c r="J1102" s="56" t="s">
        <v>1185</v>
      </c>
      <c r="K1102" s="13"/>
      <c r="L1102" s="131">
        <v>7268.1818181818171</v>
      </c>
      <c r="M1102" s="131">
        <v>7268.1818181818171</v>
      </c>
      <c r="N1102" s="73">
        <v>7090.9090909090901</v>
      </c>
      <c r="O1102" s="7"/>
    </row>
    <row r="1103" spans="1:15" ht="27.6" x14ac:dyDescent="0.3">
      <c r="A1103" s="13">
        <v>2</v>
      </c>
      <c r="B1103" s="32" t="s">
        <v>1183</v>
      </c>
      <c r="C1103" s="30" t="s">
        <v>1018</v>
      </c>
      <c r="D1103" s="13" t="s">
        <v>374</v>
      </c>
      <c r="E1103" s="70" t="s">
        <v>1184</v>
      </c>
      <c r="F1103" s="32" t="s">
        <v>1185</v>
      </c>
      <c r="G1103" s="13" t="s">
        <v>1186</v>
      </c>
      <c r="H1103" s="56" t="s">
        <v>35</v>
      </c>
      <c r="I1103" s="56" t="s">
        <v>1185</v>
      </c>
      <c r="J1103" s="56" t="s">
        <v>1185</v>
      </c>
      <c r="K1103" s="13"/>
      <c r="L1103" s="131">
        <v>7920.1750000000002</v>
      </c>
      <c r="M1103" s="131">
        <v>7920.1750000000002</v>
      </c>
      <c r="N1103" s="73">
        <v>7727</v>
      </c>
      <c r="O1103" s="7"/>
    </row>
    <row r="1104" spans="1:15" ht="27.6" x14ac:dyDescent="0.3">
      <c r="A1104" s="13">
        <v>3</v>
      </c>
      <c r="B1104" s="32" t="s">
        <v>1183</v>
      </c>
      <c r="C1104" s="30" t="s">
        <v>1019</v>
      </c>
      <c r="D1104" s="13" t="s">
        <v>374</v>
      </c>
      <c r="E1104" s="70" t="s">
        <v>1184</v>
      </c>
      <c r="F1104" s="32" t="s">
        <v>1185</v>
      </c>
      <c r="G1104" s="13" t="s">
        <v>1186</v>
      </c>
      <c r="H1104" s="56" t="s">
        <v>35</v>
      </c>
      <c r="I1104" s="56" t="s">
        <v>1185</v>
      </c>
      <c r="J1104" s="56" t="s">
        <v>1185</v>
      </c>
      <c r="K1104" s="13"/>
      <c r="L1104" s="131">
        <v>9318.2749999999996</v>
      </c>
      <c r="M1104" s="131">
        <v>9318.2749999999996</v>
      </c>
      <c r="N1104" s="73">
        <v>9091</v>
      </c>
      <c r="O1104" s="7"/>
    </row>
    <row r="1105" spans="1:15" ht="27.6" x14ac:dyDescent="0.3">
      <c r="A1105" s="13">
        <v>4</v>
      </c>
      <c r="B1105" s="32" t="s">
        <v>1183</v>
      </c>
      <c r="C1105" s="30" t="s">
        <v>1020</v>
      </c>
      <c r="D1105" s="13" t="s">
        <v>374</v>
      </c>
      <c r="E1105" s="70" t="s">
        <v>1184</v>
      </c>
      <c r="F1105" s="32" t="s">
        <v>1185</v>
      </c>
      <c r="G1105" s="13" t="s">
        <v>1186</v>
      </c>
      <c r="H1105" s="56" t="s">
        <v>35</v>
      </c>
      <c r="I1105" s="56" t="s">
        <v>1185</v>
      </c>
      <c r="J1105" s="56" t="s">
        <v>1185</v>
      </c>
      <c r="K1105" s="13"/>
      <c r="L1105" s="131">
        <v>9504.545454545454</v>
      </c>
      <c r="M1105" s="131">
        <v>9504.545454545454</v>
      </c>
      <c r="N1105" s="73">
        <v>9272.7272727272721</v>
      </c>
      <c r="O1105" s="7"/>
    </row>
    <row r="1106" spans="1:15" ht="27.6" x14ac:dyDescent="0.3">
      <c r="A1106" s="13">
        <v>5</v>
      </c>
      <c r="B1106" s="32" t="s">
        <v>1183</v>
      </c>
      <c r="C1106" s="30" t="s">
        <v>1021</v>
      </c>
      <c r="D1106" s="13" t="s">
        <v>374</v>
      </c>
      <c r="E1106" s="70" t="s">
        <v>1184</v>
      </c>
      <c r="F1106" s="32" t="s">
        <v>1185</v>
      </c>
      <c r="G1106" s="13" t="s">
        <v>1186</v>
      </c>
      <c r="H1106" s="56" t="s">
        <v>35</v>
      </c>
      <c r="I1106" s="56" t="s">
        <v>1185</v>
      </c>
      <c r="J1106" s="56" t="s">
        <v>1185</v>
      </c>
      <c r="K1106" s="13"/>
      <c r="L1106" s="131">
        <v>10063.450000000001</v>
      </c>
      <c r="M1106" s="131">
        <v>10063.450000000001</v>
      </c>
      <c r="N1106" s="73">
        <v>9818</v>
      </c>
      <c r="O1106" s="7"/>
    </row>
    <row r="1107" spans="1:15" ht="27.6" x14ac:dyDescent="0.3">
      <c r="A1107" s="13">
        <v>6</v>
      </c>
      <c r="B1107" s="32" t="s">
        <v>1183</v>
      </c>
      <c r="C1107" s="30" t="s">
        <v>1022</v>
      </c>
      <c r="D1107" s="13" t="s">
        <v>374</v>
      </c>
      <c r="E1107" s="70" t="s">
        <v>1184</v>
      </c>
      <c r="F1107" s="32" t="s">
        <v>1185</v>
      </c>
      <c r="G1107" s="13" t="s">
        <v>1186</v>
      </c>
      <c r="H1107" s="56" t="s">
        <v>35</v>
      </c>
      <c r="I1107" s="56" t="s">
        <v>1185</v>
      </c>
      <c r="J1107" s="56" t="s">
        <v>1185</v>
      </c>
      <c r="K1107" s="13"/>
      <c r="L1107" s="131">
        <v>12020.174999999999</v>
      </c>
      <c r="M1107" s="131">
        <v>12020.174999999999</v>
      </c>
      <c r="N1107" s="73">
        <v>11727</v>
      </c>
      <c r="O1107" s="7"/>
    </row>
    <row r="1108" spans="1:15" ht="27.6" x14ac:dyDescent="0.3">
      <c r="A1108" s="13">
        <v>7</v>
      </c>
      <c r="B1108" s="32" t="s">
        <v>1183</v>
      </c>
      <c r="C1108" s="30" t="s">
        <v>1023</v>
      </c>
      <c r="D1108" s="13" t="s">
        <v>374</v>
      </c>
      <c r="E1108" s="70" t="s">
        <v>1184</v>
      </c>
      <c r="F1108" s="32" t="s">
        <v>1185</v>
      </c>
      <c r="G1108" s="13" t="s">
        <v>1186</v>
      </c>
      <c r="H1108" s="56" t="s">
        <v>35</v>
      </c>
      <c r="I1108" s="56" t="s">
        <v>1185</v>
      </c>
      <c r="J1108" s="56" t="s">
        <v>1185</v>
      </c>
      <c r="K1108" s="13"/>
      <c r="L1108" s="131">
        <v>14070.174999999999</v>
      </c>
      <c r="M1108" s="131">
        <v>14070.174999999999</v>
      </c>
      <c r="N1108" s="73">
        <v>13727</v>
      </c>
      <c r="O1108" s="7"/>
    </row>
    <row r="1109" spans="1:15" ht="27.6" x14ac:dyDescent="0.3">
      <c r="A1109" s="13">
        <v>8</v>
      </c>
      <c r="B1109" s="32" t="s">
        <v>1183</v>
      </c>
      <c r="C1109" s="30" t="s">
        <v>1024</v>
      </c>
      <c r="D1109" s="13" t="s">
        <v>374</v>
      </c>
      <c r="E1109" s="70" t="s">
        <v>1184</v>
      </c>
      <c r="F1109" s="32" t="s">
        <v>1185</v>
      </c>
      <c r="G1109" s="13" t="s">
        <v>1186</v>
      </c>
      <c r="H1109" s="56" t="s">
        <v>35</v>
      </c>
      <c r="I1109" s="56" t="s">
        <v>1185</v>
      </c>
      <c r="J1109" s="56" t="s">
        <v>1185</v>
      </c>
      <c r="K1109" s="13"/>
      <c r="L1109" s="131">
        <v>12020.174999999999</v>
      </c>
      <c r="M1109" s="131">
        <v>12020.174999999999</v>
      </c>
      <c r="N1109" s="73">
        <v>11727</v>
      </c>
      <c r="O1109" s="7"/>
    </row>
    <row r="1110" spans="1:15" ht="27.6" x14ac:dyDescent="0.3">
      <c r="A1110" s="13">
        <v>9</v>
      </c>
      <c r="B1110" s="32" t="s">
        <v>1183</v>
      </c>
      <c r="C1110" s="30" t="s">
        <v>1025</v>
      </c>
      <c r="D1110" s="13" t="s">
        <v>374</v>
      </c>
      <c r="E1110" s="70" t="s">
        <v>1184</v>
      </c>
      <c r="F1110" s="32" t="s">
        <v>1185</v>
      </c>
      <c r="G1110" s="13" t="s">
        <v>1186</v>
      </c>
      <c r="H1110" s="56" t="s">
        <v>35</v>
      </c>
      <c r="I1110" s="56" t="s">
        <v>1185</v>
      </c>
      <c r="J1110" s="56" t="s">
        <v>1185</v>
      </c>
      <c r="K1110" s="13"/>
      <c r="L1110" s="131">
        <v>13511.55</v>
      </c>
      <c r="M1110" s="131">
        <v>13511.55</v>
      </c>
      <c r="N1110" s="73">
        <v>13182</v>
      </c>
      <c r="O1110" s="7"/>
    </row>
    <row r="1111" spans="1:15" ht="27.6" x14ac:dyDescent="0.3">
      <c r="A1111" s="13">
        <v>10</v>
      </c>
      <c r="B1111" s="32" t="s">
        <v>1183</v>
      </c>
      <c r="C1111" s="30" t="s">
        <v>1026</v>
      </c>
      <c r="D1111" s="13" t="s">
        <v>374</v>
      </c>
      <c r="E1111" s="70" t="s">
        <v>1184</v>
      </c>
      <c r="F1111" s="32" t="s">
        <v>1185</v>
      </c>
      <c r="G1111" s="13" t="s">
        <v>1186</v>
      </c>
      <c r="H1111" s="56" t="s">
        <v>35</v>
      </c>
      <c r="I1111" s="56" t="s">
        <v>1185</v>
      </c>
      <c r="J1111" s="56" t="s">
        <v>1185</v>
      </c>
      <c r="K1111" s="13"/>
      <c r="L1111" s="131">
        <v>16493.275000000001</v>
      </c>
      <c r="M1111" s="131">
        <v>16493.275000000001</v>
      </c>
      <c r="N1111" s="73">
        <v>16091</v>
      </c>
      <c r="O1111" s="7"/>
    </row>
    <row r="1112" spans="1:15" ht="27.6" x14ac:dyDescent="0.3">
      <c r="A1112" s="13">
        <v>11</v>
      </c>
      <c r="B1112" s="32" t="s">
        <v>1183</v>
      </c>
      <c r="C1112" s="30" t="s">
        <v>1027</v>
      </c>
      <c r="D1112" s="13" t="s">
        <v>374</v>
      </c>
      <c r="E1112" s="70" t="s">
        <v>1184</v>
      </c>
      <c r="F1112" s="32" t="s">
        <v>1185</v>
      </c>
      <c r="G1112" s="13" t="s">
        <v>1186</v>
      </c>
      <c r="H1112" s="56" t="s">
        <v>35</v>
      </c>
      <c r="I1112" s="56" t="s">
        <v>1185</v>
      </c>
      <c r="J1112" s="56" t="s">
        <v>1185</v>
      </c>
      <c r="K1112" s="13"/>
      <c r="L1112" s="131">
        <v>19288.45</v>
      </c>
      <c r="M1112" s="131">
        <v>19288.45</v>
      </c>
      <c r="N1112" s="73">
        <v>18818</v>
      </c>
      <c r="O1112" s="7"/>
    </row>
    <row r="1113" spans="1:15" ht="27.6" x14ac:dyDescent="0.3">
      <c r="A1113" s="13">
        <v>12</v>
      </c>
      <c r="B1113" s="32" t="s">
        <v>1183</v>
      </c>
      <c r="C1113" s="30" t="s">
        <v>1028</v>
      </c>
      <c r="D1113" s="13" t="s">
        <v>374</v>
      </c>
      <c r="E1113" s="70" t="s">
        <v>1184</v>
      </c>
      <c r="F1113" s="32" t="s">
        <v>1185</v>
      </c>
      <c r="G1113" s="13" t="s">
        <v>1186</v>
      </c>
      <c r="H1113" s="56" t="s">
        <v>35</v>
      </c>
      <c r="I1113" s="56" t="s">
        <v>1185</v>
      </c>
      <c r="J1113" s="56" t="s">
        <v>1185</v>
      </c>
      <c r="K1113" s="13"/>
      <c r="L1113" s="131">
        <v>23201.9</v>
      </c>
      <c r="M1113" s="131">
        <v>23201.9</v>
      </c>
      <c r="N1113" s="73">
        <v>22636</v>
      </c>
      <c r="O1113" s="7"/>
    </row>
    <row r="1114" spans="1:15" ht="27.6" x14ac:dyDescent="0.3">
      <c r="A1114" s="13">
        <v>13</v>
      </c>
      <c r="B1114" s="32" t="s">
        <v>1183</v>
      </c>
      <c r="C1114" s="30" t="s">
        <v>1029</v>
      </c>
      <c r="D1114" s="13" t="s">
        <v>374</v>
      </c>
      <c r="E1114" s="70" t="s">
        <v>1184</v>
      </c>
      <c r="F1114" s="32" t="s">
        <v>1185</v>
      </c>
      <c r="G1114" s="13" t="s">
        <v>1186</v>
      </c>
      <c r="H1114" s="56" t="s">
        <v>35</v>
      </c>
      <c r="I1114" s="56" t="s">
        <v>1185</v>
      </c>
      <c r="J1114" s="56" t="s">
        <v>1185</v>
      </c>
      <c r="K1114" s="13"/>
      <c r="L1114" s="131">
        <v>15747.727272727272</v>
      </c>
      <c r="M1114" s="131">
        <v>15747.727272727272</v>
      </c>
      <c r="N1114" s="73">
        <v>15363.636363636362</v>
      </c>
      <c r="O1114" s="7"/>
    </row>
    <row r="1115" spans="1:15" ht="27.6" x14ac:dyDescent="0.3">
      <c r="A1115" s="13">
        <v>14</v>
      </c>
      <c r="B1115" s="32" t="s">
        <v>1183</v>
      </c>
      <c r="C1115" s="30" t="s">
        <v>1030</v>
      </c>
      <c r="D1115" s="13" t="s">
        <v>374</v>
      </c>
      <c r="E1115" s="70" t="s">
        <v>1184</v>
      </c>
      <c r="F1115" s="32" t="s">
        <v>1185</v>
      </c>
      <c r="G1115" s="13" t="s">
        <v>1186</v>
      </c>
      <c r="H1115" s="56" t="s">
        <v>35</v>
      </c>
      <c r="I1115" s="56" t="s">
        <v>1185</v>
      </c>
      <c r="J1115" s="56" t="s">
        <v>1185</v>
      </c>
      <c r="K1115" s="13"/>
      <c r="L1115" s="131">
        <v>17051.900000000001</v>
      </c>
      <c r="M1115" s="131">
        <v>17051.900000000001</v>
      </c>
      <c r="N1115" s="73">
        <v>16636</v>
      </c>
      <c r="O1115" s="7"/>
    </row>
    <row r="1116" spans="1:15" ht="27.6" x14ac:dyDescent="0.3">
      <c r="A1116" s="13">
        <v>15</v>
      </c>
      <c r="B1116" s="32" t="s">
        <v>1183</v>
      </c>
      <c r="C1116" s="30" t="s">
        <v>1031</v>
      </c>
      <c r="D1116" s="13" t="s">
        <v>374</v>
      </c>
      <c r="E1116" s="70" t="s">
        <v>1184</v>
      </c>
      <c r="F1116" s="32" t="s">
        <v>1185</v>
      </c>
      <c r="G1116" s="13" t="s">
        <v>1186</v>
      </c>
      <c r="H1116" s="56" t="s">
        <v>35</v>
      </c>
      <c r="I1116" s="56" t="s">
        <v>1185</v>
      </c>
      <c r="J1116" s="56" t="s">
        <v>1185</v>
      </c>
      <c r="K1116" s="13"/>
      <c r="L1116" s="131">
        <v>20593.275000000001</v>
      </c>
      <c r="M1116" s="131">
        <v>20593.275000000001</v>
      </c>
      <c r="N1116" s="73">
        <v>20091</v>
      </c>
      <c r="O1116" s="7"/>
    </row>
    <row r="1117" spans="1:15" ht="27.6" x14ac:dyDescent="0.3">
      <c r="A1117" s="13">
        <v>16</v>
      </c>
      <c r="B1117" s="32" t="s">
        <v>1183</v>
      </c>
      <c r="C1117" s="30" t="s">
        <v>1032</v>
      </c>
      <c r="D1117" s="13" t="s">
        <v>374</v>
      </c>
      <c r="E1117" s="70" t="s">
        <v>1184</v>
      </c>
      <c r="F1117" s="32" t="s">
        <v>1185</v>
      </c>
      <c r="G1117" s="13" t="s">
        <v>1186</v>
      </c>
      <c r="H1117" s="56" t="s">
        <v>35</v>
      </c>
      <c r="I1117" s="56" t="s">
        <v>1185</v>
      </c>
      <c r="J1117" s="56" t="s">
        <v>1185</v>
      </c>
      <c r="K1117" s="13"/>
      <c r="L1117" s="131">
        <v>24879.825000000001</v>
      </c>
      <c r="M1117" s="131">
        <v>24879.825000000001</v>
      </c>
      <c r="N1117" s="73">
        <v>24273</v>
      </c>
      <c r="O1117" s="7"/>
    </row>
    <row r="1118" spans="1:15" ht="27.6" x14ac:dyDescent="0.3">
      <c r="A1118" s="13">
        <v>17</v>
      </c>
      <c r="B1118" s="32" t="s">
        <v>1183</v>
      </c>
      <c r="C1118" s="30" t="s">
        <v>1033</v>
      </c>
      <c r="D1118" s="13" t="s">
        <v>374</v>
      </c>
      <c r="E1118" s="70" t="s">
        <v>1184</v>
      </c>
      <c r="F1118" s="32" t="s">
        <v>1185</v>
      </c>
      <c r="G1118" s="13" t="s">
        <v>1186</v>
      </c>
      <c r="H1118" s="56" t="s">
        <v>35</v>
      </c>
      <c r="I1118" s="56" t="s">
        <v>1185</v>
      </c>
      <c r="J1118" s="56" t="s">
        <v>1185</v>
      </c>
      <c r="K1118" s="13"/>
      <c r="L1118" s="131">
        <v>29911.55</v>
      </c>
      <c r="M1118" s="131">
        <v>29911.55</v>
      </c>
      <c r="N1118" s="73">
        <v>29182</v>
      </c>
      <c r="O1118" s="7"/>
    </row>
    <row r="1119" spans="1:15" ht="27.6" x14ac:dyDescent="0.3">
      <c r="A1119" s="13">
        <v>18</v>
      </c>
      <c r="B1119" s="32" t="s">
        <v>1183</v>
      </c>
      <c r="C1119" s="30" t="s">
        <v>1034</v>
      </c>
      <c r="D1119" s="13" t="s">
        <v>374</v>
      </c>
      <c r="E1119" s="70" t="s">
        <v>1184</v>
      </c>
      <c r="F1119" s="32" t="s">
        <v>1185</v>
      </c>
      <c r="G1119" s="13" t="s">
        <v>1186</v>
      </c>
      <c r="H1119" s="56" t="s">
        <v>35</v>
      </c>
      <c r="I1119" s="56" t="s">
        <v>1185</v>
      </c>
      <c r="J1119" s="56" t="s">
        <v>1185</v>
      </c>
      <c r="K1119" s="13"/>
      <c r="L1119" s="131">
        <v>35501.9</v>
      </c>
      <c r="M1119" s="131">
        <v>35501.9</v>
      </c>
      <c r="N1119" s="73">
        <v>34636</v>
      </c>
      <c r="O1119" s="7"/>
    </row>
    <row r="1120" spans="1:15" ht="27.6" x14ac:dyDescent="0.3">
      <c r="A1120" s="13">
        <v>19</v>
      </c>
      <c r="B1120" s="32" t="s">
        <v>1183</v>
      </c>
      <c r="C1120" s="30" t="s">
        <v>1035</v>
      </c>
      <c r="D1120" s="13" t="s">
        <v>374</v>
      </c>
      <c r="E1120" s="70" t="s">
        <v>1184</v>
      </c>
      <c r="F1120" s="32" t="s">
        <v>1185</v>
      </c>
      <c r="G1120" s="13" t="s">
        <v>1186</v>
      </c>
      <c r="H1120" s="56" t="s">
        <v>35</v>
      </c>
      <c r="I1120" s="56" t="s">
        <v>1185</v>
      </c>
      <c r="J1120" s="56" t="s">
        <v>1185</v>
      </c>
      <c r="K1120" s="13"/>
      <c r="L1120" s="131">
        <v>22270.454545454544</v>
      </c>
      <c r="M1120" s="131">
        <v>22270.454545454544</v>
      </c>
      <c r="N1120" s="73">
        <v>21727.272727272724</v>
      </c>
      <c r="O1120" s="7"/>
    </row>
    <row r="1121" spans="1:17" ht="27.6" x14ac:dyDescent="0.3">
      <c r="A1121" s="13">
        <v>20</v>
      </c>
      <c r="B1121" s="32" t="s">
        <v>1183</v>
      </c>
      <c r="C1121" s="30" t="s">
        <v>1036</v>
      </c>
      <c r="D1121" s="13" t="s">
        <v>374</v>
      </c>
      <c r="E1121" s="70" t="s">
        <v>1184</v>
      </c>
      <c r="F1121" s="32" t="s">
        <v>1185</v>
      </c>
      <c r="G1121" s="13" t="s">
        <v>1186</v>
      </c>
      <c r="H1121" s="56" t="s">
        <v>35</v>
      </c>
      <c r="I1121" s="56" t="s">
        <v>1185</v>
      </c>
      <c r="J1121" s="56" t="s">
        <v>1185</v>
      </c>
      <c r="K1121" s="13"/>
      <c r="L1121" s="131">
        <v>26463.45</v>
      </c>
      <c r="M1121" s="131">
        <v>26463.45</v>
      </c>
      <c r="N1121" s="73">
        <v>25818</v>
      </c>
      <c r="O1121" s="7"/>
    </row>
    <row r="1122" spans="1:17" s="76" customFormat="1" ht="27.6" x14ac:dyDescent="0.3">
      <c r="A1122" s="13">
        <v>21</v>
      </c>
      <c r="B1122" s="32" t="s">
        <v>1183</v>
      </c>
      <c r="C1122" s="30" t="s">
        <v>1037</v>
      </c>
      <c r="D1122" s="13" t="s">
        <v>374</v>
      </c>
      <c r="E1122" s="70" t="s">
        <v>1184</v>
      </c>
      <c r="F1122" s="32" t="s">
        <v>1185</v>
      </c>
      <c r="G1122" s="13" t="s">
        <v>1186</v>
      </c>
      <c r="H1122" s="56" t="s">
        <v>35</v>
      </c>
      <c r="I1122" s="56" t="s">
        <v>1185</v>
      </c>
      <c r="J1122" s="56" t="s">
        <v>1185</v>
      </c>
      <c r="K1122" s="13"/>
      <c r="L1122" s="131">
        <v>31588.45</v>
      </c>
      <c r="M1122" s="131">
        <v>31588.45</v>
      </c>
      <c r="N1122" s="73">
        <v>30818</v>
      </c>
      <c r="O1122" s="74"/>
      <c r="P1122" s="75"/>
      <c r="Q1122" s="75"/>
    </row>
    <row r="1123" spans="1:17" s="76" customFormat="1" ht="27.6" x14ac:dyDescent="0.3">
      <c r="A1123" s="13">
        <v>22</v>
      </c>
      <c r="B1123" s="32" t="s">
        <v>1183</v>
      </c>
      <c r="C1123" s="30" t="s">
        <v>1038</v>
      </c>
      <c r="D1123" s="13" t="s">
        <v>374</v>
      </c>
      <c r="E1123" s="70" t="s">
        <v>1184</v>
      </c>
      <c r="F1123" s="32" t="s">
        <v>1185</v>
      </c>
      <c r="G1123" s="13" t="s">
        <v>1186</v>
      </c>
      <c r="H1123" s="56" t="s">
        <v>35</v>
      </c>
      <c r="I1123" s="56" t="s">
        <v>1185</v>
      </c>
      <c r="J1123" s="56" t="s">
        <v>1185</v>
      </c>
      <c r="K1123" s="13"/>
      <c r="L1123" s="131">
        <v>38018.275000000001</v>
      </c>
      <c r="M1123" s="131">
        <v>38018.275000000001</v>
      </c>
      <c r="N1123" s="73">
        <v>37091</v>
      </c>
      <c r="O1123" s="74"/>
      <c r="P1123" s="75"/>
      <c r="Q1123" s="75"/>
    </row>
    <row r="1124" spans="1:17" s="76" customFormat="1" ht="27.6" x14ac:dyDescent="0.3">
      <c r="A1124" s="13">
        <v>23</v>
      </c>
      <c r="B1124" s="32" t="s">
        <v>1183</v>
      </c>
      <c r="C1124" s="30" t="s">
        <v>1039</v>
      </c>
      <c r="D1124" s="13" t="s">
        <v>374</v>
      </c>
      <c r="E1124" s="70" t="s">
        <v>1184</v>
      </c>
      <c r="F1124" s="32" t="s">
        <v>1185</v>
      </c>
      <c r="G1124" s="13" t="s">
        <v>1186</v>
      </c>
      <c r="H1124" s="56" t="s">
        <v>35</v>
      </c>
      <c r="I1124" s="56" t="s">
        <v>1185</v>
      </c>
      <c r="J1124" s="56" t="s">
        <v>1185</v>
      </c>
      <c r="K1124" s="13"/>
      <c r="L1124" s="131">
        <v>46404.824999999997</v>
      </c>
      <c r="M1124" s="131">
        <v>46404.824999999997</v>
      </c>
      <c r="N1124" s="73">
        <v>45273</v>
      </c>
      <c r="O1124" s="74"/>
      <c r="P1124" s="75"/>
      <c r="Q1124" s="75"/>
    </row>
    <row r="1125" spans="1:17" s="76" customFormat="1" ht="27.6" x14ac:dyDescent="0.3">
      <c r="A1125" s="13">
        <v>24</v>
      </c>
      <c r="B1125" s="32" t="s">
        <v>1183</v>
      </c>
      <c r="C1125" s="30" t="s">
        <v>1040</v>
      </c>
      <c r="D1125" s="13" t="s">
        <v>374</v>
      </c>
      <c r="E1125" s="70" t="s">
        <v>1184</v>
      </c>
      <c r="F1125" s="32" t="s">
        <v>1185</v>
      </c>
      <c r="G1125" s="13" t="s">
        <v>1186</v>
      </c>
      <c r="H1125" s="56" t="s">
        <v>35</v>
      </c>
      <c r="I1125" s="56" t="s">
        <v>1185</v>
      </c>
      <c r="J1125" s="56" t="s">
        <v>1185</v>
      </c>
      <c r="K1125" s="13"/>
      <c r="L1125" s="131">
        <v>54883.625</v>
      </c>
      <c r="M1125" s="131">
        <v>54883.625</v>
      </c>
      <c r="N1125" s="73">
        <v>53545</v>
      </c>
      <c r="O1125" s="74"/>
      <c r="P1125" s="75"/>
      <c r="Q1125" s="75"/>
    </row>
    <row r="1126" spans="1:17" s="76" customFormat="1" ht="27.6" x14ac:dyDescent="0.3">
      <c r="A1126" s="13">
        <v>25</v>
      </c>
      <c r="B1126" s="32" t="s">
        <v>1183</v>
      </c>
      <c r="C1126" s="30" t="s">
        <v>1041</v>
      </c>
      <c r="D1126" s="13" t="s">
        <v>374</v>
      </c>
      <c r="E1126" s="70" t="s">
        <v>1184</v>
      </c>
      <c r="F1126" s="32" t="s">
        <v>1185</v>
      </c>
      <c r="G1126" s="13" t="s">
        <v>1186</v>
      </c>
      <c r="H1126" s="56" t="s">
        <v>35</v>
      </c>
      <c r="I1126" s="56" t="s">
        <v>1185</v>
      </c>
      <c r="J1126" s="56" t="s">
        <v>1185</v>
      </c>
      <c r="K1126" s="13"/>
      <c r="L1126" s="131">
        <v>34756.818181818177</v>
      </c>
      <c r="M1126" s="131">
        <v>34756.818181818177</v>
      </c>
      <c r="N1126" s="73">
        <v>33909.090909090904</v>
      </c>
      <c r="O1126" s="74"/>
      <c r="P1126" s="75"/>
      <c r="Q1126" s="75"/>
    </row>
    <row r="1127" spans="1:17" s="76" customFormat="1" ht="27.6" x14ac:dyDescent="0.3">
      <c r="A1127" s="13">
        <v>26</v>
      </c>
      <c r="B1127" s="32" t="s">
        <v>1183</v>
      </c>
      <c r="C1127" s="30" t="s">
        <v>1042</v>
      </c>
      <c r="D1127" s="13" t="s">
        <v>374</v>
      </c>
      <c r="E1127" s="70" t="s">
        <v>1184</v>
      </c>
      <c r="F1127" s="32" t="s">
        <v>1185</v>
      </c>
      <c r="G1127" s="13" t="s">
        <v>1186</v>
      </c>
      <c r="H1127" s="56" t="s">
        <v>35</v>
      </c>
      <c r="I1127" s="56" t="s">
        <v>1185</v>
      </c>
      <c r="J1127" s="56" t="s">
        <v>1185</v>
      </c>
      <c r="K1127" s="13"/>
      <c r="L1127" s="131">
        <v>41093.275000000001</v>
      </c>
      <c r="M1127" s="131">
        <v>41093.275000000001</v>
      </c>
      <c r="N1127" s="73">
        <v>40091</v>
      </c>
      <c r="O1127" s="74"/>
      <c r="P1127" s="75"/>
      <c r="Q1127" s="75"/>
    </row>
    <row r="1128" spans="1:17" s="76" customFormat="1" ht="27.6" x14ac:dyDescent="0.3">
      <c r="A1128" s="13">
        <v>27</v>
      </c>
      <c r="B1128" s="32" t="s">
        <v>1183</v>
      </c>
      <c r="C1128" s="30" t="s">
        <v>1043</v>
      </c>
      <c r="D1128" s="13" t="s">
        <v>374</v>
      </c>
      <c r="E1128" s="70" t="s">
        <v>1184</v>
      </c>
      <c r="F1128" s="32" t="s">
        <v>1185</v>
      </c>
      <c r="G1128" s="13" t="s">
        <v>1186</v>
      </c>
      <c r="H1128" s="56" t="s">
        <v>35</v>
      </c>
      <c r="I1128" s="56" t="s">
        <v>1185</v>
      </c>
      <c r="J1128" s="56" t="s">
        <v>1185</v>
      </c>
      <c r="K1128" s="13"/>
      <c r="L1128" s="131">
        <v>50504.824999999997</v>
      </c>
      <c r="M1128" s="131">
        <v>50504.824999999997</v>
      </c>
      <c r="N1128" s="73">
        <v>49273</v>
      </c>
      <c r="O1128" s="74"/>
      <c r="P1128" s="75"/>
      <c r="Q1128" s="75"/>
    </row>
    <row r="1129" spans="1:17" s="76" customFormat="1" ht="27.6" x14ac:dyDescent="0.3">
      <c r="A1129" s="13">
        <v>28</v>
      </c>
      <c r="B1129" s="32" t="s">
        <v>1183</v>
      </c>
      <c r="C1129" s="30" t="s">
        <v>1044</v>
      </c>
      <c r="D1129" s="13" t="s">
        <v>374</v>
      </c>
      <c r="E1129" s="70" t="s">
        <v>1184</v>
      </c>
      <c r="F1129" s="32" t="s">
        <v>1185</v>
      </c>
      <c r="G1129" s="13" t="s">
        <v>1186</v>
      </c>
      <c r="H1129" s="56" t="s">
        <v>35</v>
      </c>
      <c r="I1129" s="56" t="s">
        <v>1185</v>
      </c>
      <c r="J1129" s="56" t="s">
        <v>1185</v>
      </c>
      <c r="K1129" s="13"/>
      <c r="L1129" s="131">
        <v>61220.175000000003</v>
      </c>
      <c r="M1129" s="131">
        <v>61220.175000000003</v>
      </c>
      <c r="N1129" s="73">
        <v>59727</v>
      </c>
      <c r="O1129" s="74"/>
      <c r="P1129" s="75"/>
      <c r="Q1129" s="75"/>
    </row>
    <row r="1130" spans="1:17" s="76" customFormat="1" ht="27.6" x14ac:dyDescent="0.3">
      <c r="A1130" s="13">
        <v>29</v>
      </c>
      <c r="B1130" s="32" t="s">
        <v>1183</v>
      </c>
      <c r="C1130" s="30" t="s">
        <v>1045</v>
      </c>
      <c r="D1130" s="13" t="s">
        <v>374</v>
      </c>
      <c r="E1130" s="70" t="s">
        <v>1184</v>
      </c>
      <c r="F1130" s="32" t="s">
        <v>1185</v>
      </c>
      <c r="G1130" s="13" t="s">
        <v>1186</v>
      </c>
      <c r="H1130" s="56" t="s">
        <v>35</v>
      </c>
      <c r="I1130" s="56" t="s">
        <v>1185</v>
      </c>
      <c r="J1130" s="56" t="s">
        <v>1185</v>
      </c>
      <c r="K1130" s="13"/>
      <c r="L1130" s="131">
        <v>72961.55</v>
      </c>
      <c r="M1130" s="131">
        <v>72961.55</v>
      </c>
      <c r="N1130" s="73">
        <v>71182</v>
      </c>
      <c r="O1130" s="74"/>
      <c r="P1130" s="75"/>
      <c r="Q1130" s="75"/>
    </row>
    <row r="1131" spans="1:17" s="76" customFormat="1" ht="27.6" x14ac:dyDescent="0.3">
      <c r="A1131" s="13">
        <v>30</v>
      </c>
      <c r="B1131" s="32" t="s">
        <v>1183</v>
      </c>
      <c r="C1131" s="30" t="s">
        <v>1046</v>
      </c>
      <c r="D1131" s="13" t="s">
        <v>374</v>
      </c>
      <c r="E1131" s="70" t="s">
        <v>1184</v>
      </c>
      <c r="F1131" s="32" t="s">
        <v>1185</v>
      </c>
      <c r="G1131" s="13" t="s">
        <v>1186</v>
      </c>
      <c r="H1131" s="56" t="s">
        <v>35</v>
      </c>
      <c r="I1131" s="56" t="s">
        <v>1185</v>
      </c>
      <c r="J1131" s="56" t="s">
        <v>1185</v>
      </c>
      <c r="K1131" s="13"/>
      <c r="L1131" s="131">
        <v>87404.824999999997</v>
      </c>
      <c r="M1131" s="131">
        <v>87404.824999999997</v>
      </c>
      <c r="N1131" s="73">
        <v>85273</v>
      </c>
      <c r="O1131" s="74"/>
      <c r="P1131" s="75"/>
      <c r="Q1131" s="75"/>
    </row>
    <row r="1132" spans="1:17" s="76" customFormat="1" ht="27.6" x14ac:dyDescent="0.3">
      <c r="A1132" s="13">
        <v>31</v>
      </c>
      <c r="B1132" s="32" t="s">
        <v>1183</v>
      </c>
      <c r="C1132" s="30" t="s">
        <v>1047</v>
      </c>
      <c r="D1132" s="13" t="s">
        <v>374</v>
      </c>
      <c r="E1132" s="70" t="s">
        <v>1184</v>
      </c>
      <c r="F1132" s="32" t="s">
        <v>1185</v>
      </c>
      <c r="G1132" s="13" t="s">
        <v>1186</v>
      </c>
      <c r="H1132" s="56" t="s">
        <v>35</v>
      </c>
      <c r="I1132" s="56" t="s">
        <v>1185</v>
      </c>
      <c r="J1132" s="56" t="s">
        <v>1185</v>
      </c>
      <c r="K1132" s="13"/>
      <c r="L1132" s="131">
        <v>47336.363636363632</v>
      </c>
      <c r="M1132" s="131">
        <v>47336.363636363632</v>
      </c>
      <c r="N1132" s="73">
        <v>46181.818181818177</v>
      </c>
      <c r="O1132" s="74"/>
      <c r="P1132" s="75"/>
      <c r="Q1132" s="75"/>
    </row>
    <row r="1133" spans="1:17" s="76" customFormat="1" ht="27.6" x14ac:dyDescent="0.3">
      <c r="A1133" s="13">
        <v>32</v>
      </c>
      <c r="B1133" s="32" t="s">
        <v>1183</v>
      </c>
      <c r="C1133" s="30" t="s">
        <v>1048</v>
      </c>
      <c r="D1133" s="13" t="s">
        <v>374</v>
      </c>
      <c r="E1133" s="70" t="s">
        <v>1184</v>
      </c>
      <c r="F1133" s="32" t="s">
        <v>1185</v>
      </c>
      <c r="G1133" s="13" t="s">
        <v>1186</v>
      </c>
      <c r="H1133" s="56" t="s">
        <v>35</v>
      </c>
      <c r="I1133" s="56" t="s">
        <v>1185</v>
      </c>
      <c r="J1133" s="56" t="s">
        <v>1185</v>
      </c>
      <c r="K1133" s="13"/>
      <c r="L1133" s="131">
        <v>58425</v>
      </c>
      <c r="M1133" s="131">
        <v>58425</v>
      </c>
      <c r="N1133" s="73">
        <v>57000</v>
      </c>
      <c r="O1133" s="74"/>
      <c r="P1133" s="75"/>
      <c r="Q1133" s="75"/>
    </row>
    <row r="1134" spans="1:17" s="76" customFormat="1" ht="27.6" x14ac:dyDescent="0.3">
      <c r="A1134" s="13">
        <v>33</v>
      </c>
      <c r="B1134" s="32" t="s">
        <v>1183</v>
      </c>
      <c r="C1134" s="30" t="s">
        <v>1049</v>
      </c>
      <c r="D1134" s="13" t="s">
        <v>374</v>
      </c>
      <c r="E1134" s="70" t="s">
        <v>1184</v>
      </c>
      <c r="F1134" s="32" t="s">
        <v>1185</v>
      </c>
      <c r="G1134" s="13" t="s">
        <v>1186</v>
      </c>
      <c r="H1134" s="56" t="s">
        <v>35</v>
      </c>
      <c r="I1134" s="56" t="s">
        <v>1185</v>
      </c>
      <c r="J1134" s="56" t="s">
        <v>1185</v>
      </c>
      <c r="K1134" s="13"/>
      <c r="L1134" s="131">
        <v>72029.824999999997</v>
      </c>
      <c r="M1134" s="131">
        <v>72029.824999999997</v>
      </c>
      <c r="N1134" s="73">
        <v>70273</v>
      </c>
      <c r="O1134" s="74"/>
      <c r="P1134" s="75"/>
      <c r="Q1134" s="75"/>
    </row>
    <row r="1135" spans="1:17" s="76" customFormat="1" ht="27.6" x14ac:dyDescent="0.3">
      <c r="A1135" s="13">
        <v>34</v>
      </c>
      <c r="B1135" s="32" t="s">
        <v>1183</v>
      </c>
      <c r="C1135" s="30" t="s">
        <v>1050</v>
      </c>
      <c r="D1135" s="13" t="s">
        <v>374</v>
      </c>
      <c r="E1135" s="70" t="s">
        <v>1184</v>
      </c>
      <c r="F1135" s="32" t="s">
        <v>1185</v>
      </c>
      <c r="G1135" s="13" t="s">
        <v>1186</v>
      </c>
      <c r="H1135" s="56" t="s">
        <v>35</v>
      </c>
      <c r="I1135" s="56" t="s">
        <v>1185</v>
      </c>
      <c r="J1135" s="56" t="s">
        <v>1185</v>
      </c>
      <c r="K1135" s="13"/>
      <c r="L1135" s="131">
        <v>86845.175000000003</v>
      </c>
      <c r="M1135" s="131">
        <v>86845.175000000003</v>
      </c>
      <c r="N1135" s="73">
        <v>84727</v>
      </c>
      <c r="O1135" s="74"/>
      <c r="P1135" s="75"/>
      <c r="Q1135" s="75"/>
    </row>
    <row r="1136" spans="1:17" s="76" customFormat="1" ht="27.6" x14ac:dyDescent="0.3">
      <c r="A1136" s="13">
        <v>35</v>
      </c>
      <c r="B1136" s="32" t="s">
        <v>1183</v>
      </c>
      <c r="C1136" s="30" t="s">
        <v>1051</v>
      </c>
      <c r="D1136" s="13" t="s">
        <v>374</v>
      </c>
      <c r="E1136" s="70" t="s">
        <v>1184</v>
      </c>
      <c r="F1136" s="32" t="s">
        <v>1185</v>
      </c>
      <c r="G1136" s="13" t="s">
        <v>1186</v>
      </c>
      <c r="H1136" s="56" t="s">
        <v>35</v>
      </c>
      <c r="I1136" s="56" t="s">
        <v>1185</v>
      </c>
      <c r="J1136" s="56" t="s">
        <v>1185</v>
      </c>
      <c r="K1136" s="13"/>
      <c r="L1136" s="131">
        <v>103618.27499999999</v>
      </c>
      <c r="M1136" s="131">
        <v>103618.27499999999</v>
      </c>
      <c r="N1136" s="73">
        <v>101091</v>
      </c>
      <c r="O1136" s="74"/>
      <c r="P1136" s="75"/>
      <c r="Q1136" s="75"/>
    </row>
    <row r="1137" spans="1:17" s="76" customFormat="1" ht="27.6" x14ac:dyDescent="0.3">
      <c r="A1137" s="13">
        <v>36</v>
      </c>
      <c r="B1137" s="32" t="s">
        <v>1183</v>
      </c>
      <c r="C1137" s="30" t="s">
        <v>1052</v>
      </c>
      <c r="D1137" s="13" t="s">
        <v>374</v>
      </c>
      <c r="E1137" s="70" t="s">
        <v>1184</v>
      </c>
      <c r="F1137" s="32" t="s">
        <v>1185</v>
      </c>
      <c r="G1137" s="13" t="s">
        <v>1186</v>
      </c>
      <c r="H1137" s="56" t="s">
        <v>35</v>
      </c>
      <c r="I1137" s="56" t="s">
        <v>1185</v>
      </c>
      <c r="J1137" s="56" t="s">
        <v>1185</v>
      </c>
      <c r="K1137" s="13"/>
      <c r="L1137" s="131">
        <v>123745.175</v>
      </c>
      <c r="M1137" s="131">
        <v>123745.175</v>
      </c>
      <c r="N1137" s="73">
        <v>120727</v>
      </c>
      <c r="O1137" s="74"/>
      <c r="P1137" s="75"/>
      <c r="Q1137" s="75"/>
    </row>
    <row r="1138" spans="1:17" s="76" customFormat="1" ht="27.6" x14ac:dyDescent="0.3">
      <c r="A1138" s="13">
        <v>37</v>
      </c>
      <c r="B1138" s="32" t="s">
        <v>1183</v>
      </c>
      <c r="C1138" s="30" t="s">
        <v>1053</v>
      </c>
      <c r="D1138" s="13" t="s">
        <v>374</v>
      </c>
      <c r="E1138" s="70" t="s">
        <v>1184</v>
      </c>
      <c r="F1138" s="32" t="s">
        <v>1185</v>
      </c>
      <c r="G1138" s="13" t="s">
        <v>1186</v>
      </c>
      <c r="H1138" s="56" t="s">
        <v>35</v>
      </c>
      <c r="I1138" s="56" t="s">
        <v>1185</v>
      </c>
      <c r="J1138" s="56" t="s">
        <v>1185</v>
      </c>
      <c r="K1138" s="13"/>
      <c r="L1138" s="131">
        <v>77620.454545454544</v>
      </c>
      <c r="M1138" s="131">
        <v>77620.454545454544</v>
      </c>
      <c r="N1138" s="73">
        <v>75727.272727272721</v>
      </c>
      <c r="O1138" s="74"/>
      <c r="P1138" s="75"/>
      <c r="Q1138" s="75"/>
    </row>
    <row r="1139" spans="1:17" s="76" customFormat="1" ht="27.6" x14ac:dyDescent="0.3">
      <c r="A1139" s="13">
        <v>38</v>
      </c>
      <c r="B1139" s="32" t="s">
        <v>1183</v>
      </c>
      <c r="C1139" s="30" t="s">
        <v>1054</v>
      </c>
      <c r="D1139" s="13" t="s">
        <v>374</v>
      </c>
      <c r="E1139" s="70" t="s">
        <v>1184</v>
      </c>
      <c r="F1139" s="32" t="s">
        <v>1185</v>
      </c>
      <c r="G1139" s="13" t="s">
        <v>1186</v>
      </c>
      <c r="H1139" s="56" t="s">
        <v>35</v>
      </c>
      <c r="I1139" s="56" t="s">
        <v>1185</v>
      </c>
      <c r="J1139" s="56" t="s">
        <v>1185</v>
      </c>
      <c r="K1139" s="13"/>
      <c r="L1139" s="131">
        <v>92250</v>
      </c>
      <c r="M1139" s="131">
        <v>92250</v>
      </c>
      <c r="N1139" s="73">
        <v>90000</v>
      </c>
      <c r="O1139" s="74"/>
      <c r="P1139" s="75"/>
      <c r="Q1139" s="75"/>
    </row>
    <row r="1140" spans="1:17" s="76" customFormat="1" ht="27.6" x14ac:dyDescent="0.3">
      <c r="A1140" s="13">
        <v>39</v>
      </c>
      <c r="B1140" s="32" t="s">
        <v>1183</v>
      </c>
      <c r="C1140" s="30" t="s">
        <v>1055</v>
      </c>
      <c r="D1140" s="13" t="s">
        <v>374</v>
      </c>
      <c r="E1140" s="70" t="s">
        <v>1184</v>
      </c>
      <c r="F1140" s="32" t="s">
        <v>1185</v>
      </c>
      <c r="G1140" s="13" t="s">
        <v>1186</v>
      </c>
      <c r="H1140" s="56" t="s">
        <v>35</v>
      </c>
      <c r="I1140" s="56" t="s">
        <v>1185</v>
      </c>
      <c r="J1140" s="56" t="s">
        <v>1185</v>
      </c>
      <c r="K1140" s="13"/>
      <c r="L1140" s="131">
        <v>102220.175</v>
      </c>
      <c r="M1140" s="131">
        <v>102220.175</v>
      </c>
      <c r="N1140" s="73">
        <v>99727</v>
      </c>
      <c r="O1140" s="74"/>
      <c r="P1140" s="75"/>
      <c r="Q1140" s="75"/>
    </row>
    <row r="1141" spans="1:17" s="76" customFormat="1" ht="27.6" x14ac:dyDescent="0.3">
      <c r="A1141" s="13">
        <v>40</v>
      </c>
      <c r="B1141" s="32" t="s">
        <v>1183</v>
      </c>
      <c r="C1141" s="30" t="s">
        <v>1056</v>
      </c>
      <c r="D1141" s="13" t="s">
        <v>374</v>
      </c>
      <c r="E1141" s="70" t="s">
        <v>1184</v>
      </c>
      <c r="F1141" s="32" t="s">
        <v>1185</v>
      </c>
      <c r="G1141" s="13" t="s">
        <v>1186</v>
      </c>
      <c r="H1141" s="56" t="s">
        <v>35</v>
      </c>
      <c r="I1141" s="56" t="s">
        <v>1185</v>
      </c>
      <c r="J1141" s="56" t="s">
        <v>1185</v>
      </c>
      <c r="K1141" s="13"/>
      <c r="L1141" s="131">
        <v>123558.625</v>
      </c>
      <c r="M1141" s="131">
        <v>123558.625</v>
      </c>
      <c r="N1141" s="73">
        <v>120545</v>
      </c>
      <c r="O1141" s="74"/>
      <c r="P1141" s="75"/>
      <c r="Q1141" s="75"/>
    </row>
    <row r="1142" spans="1:17" s="76" customFormat="1" ht="27.6" x14ac:dyDescent="0.3">
      <c r="A1142" s="13">
        <v>41</v>
      </c>
      <c r="B1142" s="32" t="s">
        <v>1183</v>
      </c>
      <c r="C1142" s="30" t="s">
        <v>1057</v>
      </c>
      <c r="D1142" s="13" t="s">
        <v>374</v>
      </c>
      <c r="E1142" s="70" t="s">
        <v>1184</v>
      </c>
      <c r="F1142" s="32" t="s">
        <v>1185</v>
      </c>
      <c r="G1142" s="13" t="s">
        <v>1186</v>
      </c>
      <c r="H1142" s="56" t="s">
        <v>35</v>
      </c>
      <c r="I1142" s="56" t="s">
        <v>1185</v>
      </c>
      <c r="J1142" s="56" t="s">
        <v>1185</v>
      </c>
      <c r="K1142" s="13"/>
      <c r="L1142" s="131">
        <v>148345.17499999999</v>
      </c>
      <c r="M1142" s="131">
        <v>148345.17499999999</v>
      </c>
      <c r="N1142" s="73">
        <v>144727</v>
      </c>
      <c r="O1142" s="74"/>
      <c r="P1142" s="75"/>
      <c r="Q1142" s="75"/>
    </row>
    <row r="1143" spans="1:17" s="76" customFormat="1" ht="27.6" x14ac:dyDescent="0.3">
      <c r="A1143" s="13">
        <v>42</v>
      </c>
      <c r="B1143" s="32" t="s">
        <v>1183</v>
      </c>
      <c r="C1143" s="30" t="s">
        <v>1058</v>
      </c>
      <c r="D1143" s="13" t="s">
        <v>374</v>
      </c>
      <c r="E1143" s="70" t="s">
        <v>1184</v>
      </c>
      <c r="F1143" s="32" t="s">
        <v>1185</v>
      </c>
      <c r="G1143" s="13" t="s">
        <v>1186</v>
      </c>
      <c r="H1143" s="56" t="s">
        <v>35</v>
      </c>
      <c r="I1143" s="56" t="s">
        <v>1185</v>
      </c>
      <c r="J1143" s="56" t="s">
        <v>1185</v>
      </c>
      <c r="K1143" s="13"/>
      <c r="L1143" s="131">
        <v>177604.82500000001</v>
      </c>
      <c r="M1143" s="131">
        <v>177604.82500000001</v>
      </c>
      <c r="N1143" s="73">
        <v>173273</v>
      </c>
      <c r="O1143" s="74"/>
      <c r="P1143" s="75"/>
      <c r="Q1143" s="75"/>
    </row>
    <row r="1144" spans="1:17" s="76" customFormat="1" ht="27.6" x14ac:dyDescent="0.3">
      <c r="A1144" s="13">
        <v>43</v>
      </c>
      <c r="B1144" s="32" t="s">
        <v>1183</v>
      </c>
      <c r="C1144" s="30" t="s">
        <v>1059</v>
      </c>
      <c r="D1144" s="13" t="s">
        <v>374</v>
      </c>
      <c r="E1144" s="70" t="s">
        <v>1184</v>
      </c>
      <c r="F1144" s="32" t="s">
        <v>1185</v>
      </c>
      <c r="G1144" s="13" t="s">
        <v>1186</v>
      </c>
      <c r="H1144" s="56" t="s">
        <v>35</v>
      </c>
      <c r="I1144" s="56" t="s">
        <v>1185</v>
      </c>
      <c r="J1144" s="56" t="s">
        <v>1185</v>
      </c>
      <c r="K1144" s="13"/>
      <c r="L1144" s="131">
        <v>97273</v>
      </c>
      <c r="M1144" s="131">
        <v>97273</v>
      </c>
      <c r="N1144" s="73">
        <v>97273</v>
      </c>
      <c r="O1144" s="74"/>
      <c r="P1144" s="75"/>
      <c r="Q1144" s="75"/>
    </row>
    <row r="1145" spans="1:17" s="76" customFormat="1" ht="27.6" x14ac:dyDescent="0.3">
      <c r="A1145" s="13">
        <v>44</v>
      </c>
      <c r="B1145" s="32" t="s">
        <v>1183</v>
      </c>
      <c r="C1145" s="30" t="s">
        <v>1060</v>
      </c>
      <c r="D1145" s="13" t="s">
        <v>374</v>
      </c>
      <c r="E1145" s="70" t="s">
        <v>1184</v>
      </c>
      <c r="F1145" s="32" t="s">
        <v>1185</v>
      </c>
      <c r="G1145" s="13" t="s">
        <v>1186</v>
      </c>
      <c r="H1145" s="56" t="s">
        <v>35</v>
      </c>
      <c r="I1145" s="56" t="s">
        <v>1185</v>
      </c>
      <c r="J1145" s="56" t="s">
        <v>1185</v>
      </c>
      <c r="K1145" s="13"/>
      <c r="L1145" s="131">
        <v>120364</v>
      </c>
      <c r="M1145" s="131">
        <v>120364</v>
      </c>
      <c r="N1145" s="73">
        <v>120818</v>
      </c>
      <c r="O1145" s="74"/>
      <c r="P1145" s="75"/>
      <c r="Q1145" s="75"/>
    </row>
    <row r="1146" spans="1:17" s="76" customFormat="1" ht="27.6" x14ac:dyDescent="0.3">
      <c r="A1146" s="13">
        <v>45</v>
      </c>
      <c r="B1146" s="32" t="s">
        <v>1183</v>
      </c>
      <c r="C1146" s="30" t="s">
        <v>1061</v>
      </c>
      <c r="D1146" s="13" t="s">
        <v>374</v>
      </c>
      <c r="E1146" s="70" t="s">
        <v>1184</v>
      </c>
      <c r="F1146" s="32" t="s">
        <v>1185</v>
      </c>
      <c r="G1146" s="13" t="s">
        <v>1186</v>
      </c>
      <c r="H1146" s="56" t="s">
        <v>35</v>
      </c>
      <c r="I1146" s="56" t="s">
        <v>1185</v>
      </c>
      <c r="J1146" s="56" t="s">
        <v>1185</v>
      </c>
      <c r="K1146" s="13"/>
      <c r="L1146" s="131">
        <v>148182</v>
      </c>
      <c r="M1146" s="131">
        <v>148182</v>
      </c>
      <c r="N1146" s="73">
        <v>151091</v>
      </c>
      <c r="O1146" s="74"/>
      <c r="P1146" s="75"/>
      <c r="Q1146" s="75"/>
    </row>
    <row r="1147" spans="1:17" s="76" customFormat="1" ht="27.6" x14ac:dyDescent="0.3">
      <c r="A1147" s="13">
        <v>46</v>
      </c>
      <c r="B1147" s="32" t="s">
        <v>1183</v>
      </c>
      <c r="C1147" s="30" t="s">
        <v>1062</v>
      </c>
      <c r="D1147" s="13" t="s">
        <v>374</v>
      </c>
      <c r="E1147" s="70" t="s">
        <v>1184</v>
      </c>
      <c r="F1147" s="32" t="s">
        <v>1185</v>
      </c>
      <c r="G1147" s="13" t="s">
        <v>1186</v>
      </c>
      <c r="H1147" s="56" t="s">
        <v>35</v>
      </c>
      <c r="I1147" s="56" t="s">
        <v>1185</v>
      </c>
      <c r="J1147" s="56" t="s">
        <v>1185</v>
      </c>
      <c r="K1147" s="13"/>
      <c r="L1147" s="131">
        <v>180545</v>
      </c>
      <c r="M1147" s="131">
        <v>180545</v>
      </c>
      <c r="N1147" s="73">
        <v>180545</v>
      </c>
      <c r="O1147" s="74"/>
      <c r="P1147" s="75"/>
      <c r="Q1147" s="75"/>
    </row>
    <row r="1148" spans="1:17" s="76" customFormat="1" ht="27.6" x14ac:dyDescent="0.3">
      <c r="A1148" s="13">
        <v>47</v>
      </c>
      <c r="B1148" s="32" t="s">
        <v>1183</v>
      </c>
      <c r="C1148" s="30" t="s">
        <v>1063</v>
      </c>
      <c r="D1148" s="13" t="s">
        <v>374</v>
      </c>
      <c r="E1148" s="70" t="s">
        <v>1184</v>
      </c>
      <c r="F1148" s="32" t="s">
        <v>1185</v>
      </c>
      <c r="G1148" s="13" t="s">
        <v>1186</v>
      </c>
      <c r="H1148" s="56" t="s">
        <v>35</v>
      </c>
      <c r="I1148" s="56" t="s">
        <v>1185</v>
      </c>
      <c r="J1148" s="56" t="s">
        <v>1185</v>
      </c>
      <c r="K1148" s="13"/>
      <c r="L1148" s="131">
        <v>216273</v>
      </c>
      <c r="M1148" s="131">
        <v>216273</v>
      </c>
      <c r="N1148" s="73">
        <v>218000</v>
      </c>
      <c r="O1148" s="74"/>
      <c r="P1148" s="75"/>
      <c r="Q1148" s="75"/>
    </row>
    <row r="1149" spans="1:17" s="76" customFormat="1" ht="27.6" x14ac:dyDescent="0.3">
      <c r="A1149" s="13">
        <v>48</v>
      </c>
      <c r="B1149" s="32" t="s">
        <v>1183</v>
      </c>
      <c r="C1149" s="30" t="s">
        <v>1064</v>
      </c>
      <c r="D1149" s="13" t="s">
        <v>374</v>
      </c>
      <c r="E1149" s="70" t="s">
        <v>1184</v>
      </c>
      <c r="F1149" s="32" t="s">
        <v>1185</v>
      </c>
      <c r="G1149" s="13" t="s">
        <v>1186</v>
      </c>
      <c r="H1149" s="56" t="s">
        <v>35</v>
      </c>
      <c r="I1149" s="56" t="s">
        <v>1185</v>
      </c>
      <c r="J1149" s="56" t="s">
        <v>1185</v>
      </c>
      <c r="K1149" s="13"/>
      <c r="L1149" s="131">
        <v>257116.72</v>
      </c>
      <c r="M1149" s="131">
        <v>257116.72</v>
      </c>
      <c r="N1149" s="73">
        <v>257116.72</v>
      </c>
      <c r="O1149" s="74"/>
      <c r="P1149" s="75"/>
      <c r="Q1149" s="75"/>
    </row>
    <row r="1150" spans="1:17" s="76" customFormat="1" ht="27.6" x14ac:dyDescent="0.3">
      <c r="A1150" s="13">
        <v>49</v>
      </c>
      <c r="B1150" s="32" t="s">
        <v>1183</v>
      </c>
      <c r="C1150" s="30" t="s">
        <v>1065</v>
      </c>
      <c r="D1150" s="13" t="s">
        <v>374</v>
      </c>
      <c r="E1150" s="70" t="s">
        <v>1184</v>
      </c>
      <c r="F1150" s="32" t="s">
        <v>1185</v>
      </c>
      <c r="G1150" s="13" t="s">
        <v>1186</v>
      </c>
      <c r="H1150" s="56" t="s">
        <v>35</v>
      </c>
      <c r="I1150" s="56" t="s">
        <v>1185</v>
      </c>
      <c r="J1150" s="56" t="s">
        <v>1185</v>
      </c>
      <c r="K1150" s="13"/>
      <c r="L1150" s="131">
        <v>123301.64</v>
      </c>
      <c r="M1150" s="131">
        <v>123301.64</v>
      </c>
      <c r="N1150" s="73">
        <v>123301.64</v>
      </c>
      <c r="O1150" s="74"/>
      <c r="P1150" s="75"/>
      <c r="Q1150" s="75"/>
    </row>
    <row r="1151" spans="1:17" s="76" customFormat="1" ht="27.6" x14ac:dyDescent="0.3">
      <c r="A1151" s="13">
        <v>50</v>
      </c>
      <c r="B1151" s="32" t="s">
        <v>1183</v>
      </c>
      <c r="C1151" s="30" t="s">
        <v>1066</v>
      </c>
      <c r="D1151" s="13" t="s">
        <v>374</v>
      </c>
      <c r="E1151" s="70" t="s">
        <v>1184</v>
      </c>
      <c r="F1151" s="32" t="s">
        <v>1185</v>
      </c>
      <c r="G1151" s="13" t="s">
        <v>1186</v>
      </c>
      <c r="H1151" s="56" t="s">
        <v>35</v>
      </c>
      <c r="I1151" s="56" t="s">
        <v>1185</v>
      </c>
      <c r="J1151" s="56" t="s">
        <v>1185</v>
      </c>
      <c r="K1151" s="13"/>
      <c r="L1151" s="131">
        <v>152880</v>
      </c>
      <c r="M1151" s="131">
        <v>152880</v>
      </c>
      <c r="N1151" s="73">
        <v>152880</v>
      </c>
      <c r="O1151" s="74"/>
      <c r="P1151" s="75"/>
      <c r="Q1151" s="75"/>
    </row>
    <row r="1152" spans="1:17" s="76" customFormat="1" ht="27.6" x14ac:dyDescent="0.3">
      <c r="A1152" s="13">
        <v>51</v>
      </c>
      <c r="B1152" s="32" t="s">
        <v>1183</v>
      </c>
      <c r="C1152" s="30" t="s">
        <v>1067</v>
      </c>
      <c r="D1152" s="13" t="s">
        <v>374</v>
      </c>
      <c r="E1152" s="70" t="s">
        <v>1184</v>
      </c>
      <c r="F1152" s="32" t="s">
        <v>1185</v>
      </c>
      <c r="G1152" s="13" t="s">
        <v>1186</v>
      </c>
      <c r="H1152" s="56" t="s">
        <v>35</v>
      </c>
      <c r="I1152" s="56" t="s">
        <v>1185</v>
      </c>
      <c r="J1152" s="56" t="s">
        <v>1185</v>
      </c>
      <c r="K1152" s="13"/>
      <c r="L1152" s="131">
        <v>186912.46</v>
      </c>
      <c r="M1152" s="131">
        <v>186912.46</v>
      </c>
      <c r="N1152" s="73">
        <v>186912.46</v>
      </c>
      <c r="O1152" s="74"/>
      <c r="P1152" s="75"/>
      <c r="Q1152" s="75"/>
    </row>
    <row r="1153" spans="1:17" s="76" customFormat="1" ht="27.6" x14ac:dyDescent="0.3">
      <c r="A1153" s="13">
        <v>52</v>
      </c>
      <c r="B1153" s="32" t="s">
        <v>1183</v>
      </c>
      <c r="C1153" s="30" t="s">
        <v>1068</v>
      </c>
      <c r="D1153" s="13" t="s">
        <v>374</v>
      </c>
      <c r="E1153" s="70" t="s">
        <v>1184</v>
      </c>
      <c r="F1153" s="32" t="s">
        <v>1185</v>
      </c>
      <c r="G1153" s="13" t="s">
        <v>1186</v>
      </c>
      <c r="H1153" s="56" t="s">
        <v>35</v>
      </c>
      <c r="I1153" s="56" t="s">
        <v>1185</v>
      </c>
      <c r="J1153" s="56" t="s">
        <v>1185</v>
      </c>
      <c r="K1153" s="13"/>
      <c r="L1153" s="131">
        <v>227805.9</v>
      </c>
      <c r="M1153" s="131">
        <v>227805.9</v>
      </c>
      <c r="N1153" s="73">
        <v>227805.9</v>
      </c>
      <c r="O1153" s="74"/>
      <c r="P1153" s="75"/>
      <c r="Q1153" s="75"/>
    </row>
    <row r="1154" spans="1:17" s="76" customFormat="1" ht="27.6" x14ac:dyDescent="0.3">
      <c r="A1154" s="13">
        <v>53</v>
      </c>
      <c r="B1154" s="32" t="s">
        <v>1183</v>
      </c>
      <c r="C1154" s="30" t="s">
        <v>1069</v>
      </c>
      <c r="D1154" s="13" t="s">
        <v>374</v>
      </c>
      <c r="E1154" s="70" t="s">
        <v>1184</v>
      </c>
      <c r="F1154" s="32" t="s">
        <v>1185</v>
      </c>
      <c r="G1154" s="13" t="s">
        <v>1186</v>
      </c>
      <c r="H1154" s="56" t="s">
        <v>35</v>
      </c>
      <c r="I1154" s="56" t="s">
        <v>1185</v>
      </c>
      <c r="J1154" s="56" t="s">
        <v>1185</v>
      </c>
      <c r="K1154" s="13"/>
      <c r="L1154" s="131">
        <v>276360</v>
      </c>
      <c r="M1154" s="131">
        <v>276360</v>
      </c>
      <c r="N1154" s="73">
        <v>276360</v>
      </c>
      <c r="O1154" s="74"/>
      <c r="P1154" s="75"/>
      <c r="Q1154" s="75"/>
    </row>
    <row r="1155" spans="1:17" s="76" customFormat="1" ht="27.6" x14ac:dyDescent="0.3">
      <c r="A1155" s="13">
        <v>54</v>
      </c>
      <c r="B1155" s="32" t="s">
        <v>1183</v>
      </c>
      <c r="C1155" s="30" t="s">
        <v>1070</v>
      </c>
      <c r="D1155" s="13" t="s">
        <v>374</v>
      </c>
      <c r="E1155" s="70" t="s">
        <v>1184</v>
      </c>
      <c r="F1155" s="32" t="s">
        <v>1185</v>
      </c>
      <c r="G1155" s="13" t="s">
        <v>1186</v>
      </c>
      <c r="H1155" s="56" t="s">
        <v>35</v>
      </c>
      <c r="I1155" s="56" t="s">
        <v>1185</v>
      </c>
      <c r="J1155" s="56" t="s">
        <v>1185</v>
      </c>
      <c r="K1155" s="13"/>
      <c r="L1155" s="131">
        <v>329547.53999999998</v>
      </c>
      <c r="M1155" s="131">
        <v>329547.53999999998</v>
      </c>
      <c r="N1155" s="73">
        <v>329547.53999999998</v>
      </c>
      <c r="O1155" s="74"/>
      <c r="P1155" s="75"/>
      <c r="Q1155" s="75"/>
    </row>
    <row r="1156" spans="1:17" s="76" customFormat="1" ht="27.6" x14ac:dyDescent="0.3">
      <c r="A1156" s="13">
        <v>55</v>
      </c>
      <c r="B1156" s="32" t="s">
        <v>1183</v>
      </c>
      <c r="C1156" s="30" t="s">
        <v>1071</v>
      </c>
      <c r="D1156" s="13" t="s">
        <v>374</v>
      </c>
      <c r="E1156" s="70" t="s">
        <v>1184</v>
      </c>
      <c r="F1156" s="32" t="s">
        <v>1185</v>
      </c>
      <c r="G1156" s="13" t="s">
        <v>1186</v>
      </c>
      <c r="H1156" s="56" t="s">
        <v>35</v>
      </c>
      <c r="I1156" s="56" t="s">
        <v>1185</v>
      </c>
      <c r="J1156" s="56" t="s">
        <v>1185</v>
      </c>
      <c r="K1156" s="13"/>
      <c r="L1156" s="131">
        <v>157909</v>
      </c>
      <c r="M1156" s="131">
        <v>157909</v>
      </c>
      <c r="N1156" s="73">
        <v>157909</v>
      </c>
      <c r="O1156" s="74"/>
      <c r="P1156" s="75"/>
      <c r="Q1156" s="75"/>
    </row>
    <row r="1157" spans="1:17" s="76" customFormat="1" ht="27.6" x14ac:dyDescent="0.3">
      <c r="A1157" s="13">
        <v>56</v>
      </c>
      <c r="B1157" s="32" t="s">
        <v>1183</v>
      </c>
      <c r="C1157" s="30" t="s">
        <v>1072</v>
      </c>
      <c r="D1157" s="13" t="s">
        <v>374</v>
      </c>
      <c r="E1157" s="70" t="s">
        <v>1184</v>
      </c>
      <c r="F1157" s="32" t="s">
        <v>1185</v>
      </c>
      <c r="G1157" s="13" t="s">
        <v>1186</v>
      </c>
      <c r="H1157" s="56" t="s">
        <v>35</v>
      </c>
      <c r="I1157" s="56" t="s">
        <v>1185</v>
      </c>
      <c r="J1157" s="56" t="s">
        <v>1185</v>
      </c>
      <c r="K1157" s="13"/>
      <c r="L1157" s="131">
        <v>190387.54</v>
      </c>
      <c r="M1157" s="131">
        <v>190387.54</v>
      </c>
      <c r="N1157" s="73">
        <v>190387.54</v>
      </c>
      <c r="O1157" s="74"/>
      <c r="P1157" s="75"/>
      <c r="Q1157" s="75"/>
    </row>
    <row r="1158" spans="1:17" s="76" customFormat="1" ht="27.6" x14ac:dyDescent="0.3">
      <c r="A1158" s="13">
        <v>57</v>
      </c>
      <c r="B1158" s="32" t="s">
        <v>1183</v>
      </c>
      <c r="C1158" s="30" t="s">
        <v>1073</v>
      </c>
      <c r="D1158" s="13" t="s">
        <v>374</v>
      </c>
      <c r="E1158" s="70" t="s">
        <v>1184</v>
      </c>
      <c r="F1158" s="32" t="s">
        <v>1185</v>
      </c>
      <c r="G1158" s="13" t="s">
        <v>1186</v>
      </c>
      <c r="H1158" s="56" t="s">
        <v>35</v>
      </c>
      <c r="I1158" s="56" t="s">
        <v>1185</v>
      </c>
      <c r="J1158" s="56" t="s">
        <v>1185</v>
      </c>
      <c r="K1158" s="13"/>
      <c r="L1158" s="131">
        <v>233329.18</v>
      </c>
      <c r="M1158" s="131">
        <v>233329.18</v>
      </c>
      <c r="N1158" s="73">
        <v>233329.18</v>
      </c>
      <c r="O1158" s="74"/>
      <c r="P1158" s="75"/>
      <c r="Q1158" s="75"/>
    </row>
    <row r="1159" spans="1:17" s="76" customFormat="1" ht="27.6" x14ac:dyDescent="0.3">
      <c r="A1159" s="13">
        <v>58</v>
      </c>
      <c r="B1159" s="32" t="s">
        <v>1183</v>
      </c>
      <c r="C1159" s="30" t="s">
        <v>1074</v>
      </c>
      <c r="D1159" s="13" t="s">
        <v>374</v>
      </c>
      <c r="E1159" s="70" t="s">
        <v>1184</v>
      </c>
      <c r="F1159" s="32" t="s">
        <v>1185</v>
      </c>
      <c r="G1159" s="13" t="s">
        <v>1186</v>
      </c>
      <c r="H1159" s="56" t="s">
        <v>35</v>
      </c>
      <c r="I1159" s="56" t="s">
        <v>1185</v>
      </c>
      <c r="J1159" s="56" t="s">
        <v>1185</v>
      </c>
      <c r="K1159" s="13"/>
      <c r="L1159" s="131">
        <v>282596.71999999997</v>
      </c>
      <c r="M1159" s="131">
        <v>282596.71999999997</v>
      </c>
      <c r="N1159" s="73">
        <v>282596.71999999997</v>
      </c>
      <c r="O1159" s="74"/>
      <c r="P1159" s="75"/>
      <c r="Q1159" s="75"/>
    </row>
    <row r="1160" spans="1:17" s="76" customFormat="1" ht="27.6" x14ac:dyDescent="0.3">
      <c r="A1160" s="13">
        <v>59</v>
      </c>
      <c r="B1160" s="32" t="s">
        <v>1183</v>
      </c>
      <c r="C1160" s="30" t="s">
        <v>1075</v>
      </c>
      <c r="D1160" s="13" t="s">
        <v>374</v>
      </c>
      <c r="E1160" s="70" t="s">
        <v>1184</v>
      </c>
      <c r="F1160" s="32" t="s">
        <v>1185</v>
      </c>
      <c r="G1160" s="13" t="s">
        <v>1186</v>
      </c>
      <c r="H1160" s="56" t="s">
        <v>35</v>
      </c>
      <c r="I1160" s="56" t="s">
        <v>1185</v>
      </c>
      <c r="J1160" s="56" t="s">
        <v>1185</v>
      </c>
      <c r="K1160" s="13"/>
      <c r="L1160" s="131">
        <v>342643.27999999997</v>
      </c>
      <c r="M1160" s="131">
        <v>342643.27999999997</v>
      </c>
      <c r="N1160" s="73">
        <v>342643.27999999997</v>
      </c>
      <c r="O1160" s="74"/>
      <c r="P1160" s="75"/>
      <c r="Q1160" s="75"/>
    </row>
    <row r="1161" spans="1:17" s="76" customFormat="1" ht="27.6" x14ac:dyDescent="0.3">
      <c r="A1161" s="13">
        <v>60</v>
      </c>
      <c r="B1161" s="32" t="s">
        <v>1183</v>
      </c>
      <c r="C1161" s="30" t="s">
        <v>1076</v>
      </c>
      <c r="D1161" s="13" t="s">
        <v>374</v>
      </c>
      <c r="E1161" s="70" t="s">
        <v>1184</v>
      </c>
      <c r="F1161" s="32" t="s">
        <v>1185</v>
      </c>
      <c r="G1161" s="13" t="s">
        <v>1186</v>
      </c>
      <c r="H1161" s="56" t="s">
        <v>35</v>
      </c>
      <c r="I1161" s="56" t="s">
        <v>1185</v>
      </c>
      <c r="J1161" s="56" t="s">
        <v>1185</v>
      </c>
      <c r="K1161" s="13"/>
      <c r="L1161" s="131">
        <v>412134.1</v>
      </c>
      <c r="M1161" s="131">
        <v>412134.1</v>
      </c>
      <c r="N1161" s="73">
        <v>412134.1</v>
      </c>
      <c r="O1161" s="74"/>
      <c r="P1161" s="75"/>
      <c r="Q1161" s="75"/>
    </row>
    <row r="1162" spans="1:17" s="76" customFormat="1" ht="27.6" x14ac:dyDescent="0.3">
      <c r="A1162" s="13">
        <v>61</v>
      </c>
      <c r="B1162" s="32" t="s">
        <v>1183</v>
      </c>
      <c r="C1162" s="30" t="s">
        <v>1077</v>
      </c>
      <c r="D1162" s="13" t="s">
        <v>374</v>
      </c>
      <c r="E1162" s="70" t="s">
        <v>1184</v>
      </c>
      <c r="F1162" s="32" t="s">
        <v>1185</v>
      </c>
      <c r="G1162" s="13" t="s">
        <v>1186</v>
      </c>
      <c r="H1162" s="56" t="s">
        <v>35</v>
      </c>
      <c r="I1162" s="56" t="s">
        <v>1185</v>
      </c>
      <c r="J1162" s="56" t="s">
        <v>1185</v>
      </c>
      <c r="K1162" s="13"/>
      <c r="L1162" s="131">
        <v>206909</v>
      </c>
      <c r="M1162" s="131">
        <v>206909</v>
      </c>
      <c r="N1162" s="73">
        <v>206909</v>
      </c>
      <c r="O1162" s="74"/>
      <c r="P1162" s="75"/>
      <c r="Q1162" s="75"/>
    </row>
    <row r="1163" spans="1:17" s="76" customFormat="1" ht="27.6" x14ac:dyDescent="0.3">
      <c r="A1163" s="13">
        <v>62</v>
      </c>
      <c r="B1163" s="32" t="s">
        <v>1183</v>
      </c>
      <c r="C1163" s="30" t="s">
        <v>1078</v>
      </c>
      <c r="D1163" s="13" t="s">
        <v>374</v>
      </c>
      <c r="E1163" s="70" t="s">
        <v>1184</v>
      </c>
      <c r="F1163" s="32" t="s">
        <v>1185</v>
      </c>
      <c r="G1163" s="13" t="s">
        <v>1186</v>
      </c>
      <c r="H1163" s="56" t="s">
        <v>35</v>
      </c>
      <c r="I1163" s="56" t="s">
        <v>1185</v>
      </c>
      <c r="J1163" s="56" t="s">
        <v>1185</v>
      </c>
      <c r="K1163" s="13"/>
      <c r="L1163" s="131">
        <v>249989.18</v>
      </c>
      <c r="M1163" s="131">
        <v>249989.18</v>
      </c>
      <c r="N1163" s="73">
        <v>249989.18</v>
      </c>
      <c r="O1163" s="74"/>
      <c r="P1163" s="75"/>
      <c r="Q1163" s="75"/>
    </row>
    <row r="1164" spans="1:17" s="76" customFormat="1" ht="27.6" x14ac:dyDescent="0.3">
      <c r="A1164" s="13">
        <v>63</v>
      </c>
      <c r="B1164" s="32" t="s">
        <v>1183</v>
      </c>
      <c r="C1164" s="30" t="s">
        <v>1079</v>
      </c>
      <c r="D1164" s="13" t="s">
        <v>374</v>
      </c>
      <c r="E1164" s="70" t="s">
        <v>1184</v>
      </c>
      <c r="F1164" s="32" t="s">
        <v>1185</v>
      </c>
      <c r="G1164" s="13" t="s">
        <v>1186</v>
      </c>
      <c r="H1164" s="56" t="s">
        <v>35</v>
      </c>
      <c r="I1164" s="56" t="s">
        <v>1185</v>
      </c>
      <c r="J1164" s="56" t="s">
        <v>1185</v>
      </c>
      <c r="K1164" s="13"/>
      <c r="L1164" s="131">
        <v>306650.82</v>
      </c>
      <c r="M1164" s="131">
        <v>306650.82</v>
      </c>
      <c r="N1164" s="73">
        <v>306650.82</v>
      </c>
      <c r="O1164" s="74"/>
      <c r="P1164" s="75"/>
      <c r="Q1164" s="75"/>
    </row>
    <row r="1165" spans="1:17" s="76" customFormat="1" ht="27.6" x14ac:dyDescent="0.3">
      <c r="A1165" s="13">
        <v>64</v>
      </c>
      <c r="B1165" s="32" t="s">
        <v>1183</v>
      </c>
      <c r="C1165" s="30" t="s">
        <v>1080</v>
      </c>
      <c r="D1165" s="13" t="s">
        <v>374</v>
      </c>
      <c r="E1165" s="70" t="s">
        <v>1184</v>
      </c>
      <c r="F1165" s="32" t="s">
        <v>1185</v>
      </c>
      <c r="G1165" s="13" t="s">
        <v>1186</v>
      </c>
      <c r="H1165" s="56" t="s">
        <v>35</v>
      </c>
      <c r="I1165" s="56" t="s">
        <v>1185</v>
      </c>
      <c r="J1165" s="56" t="s">
        <v>1185</v>
      </c>
      <c r="K1165" s="13"/>
      <c r="L1165" s="131">
        <v>368747.54</v>
      </c>
      <c r="M1165" s="131">
        <v>368747.54</v>
      </c>
      <c r="N1165" s="73">
        <v>368747.54</v>
      </c>
      <c r="O1165" s="74"/>
      <c r="P1165" s="75"/>
      <c r="Q1165" s="75"/>
    </row>
    <row r="1166" spans="1:17" s="76" customFormat="1" ht="27.6" x14ac:dyDescent="0.3">
      <c r="A1166" s="13">
        <v>65</v>
      </c>
      <c r="B1166" s="32" t="s">
        <v>1183</v>
      </c>
      <c r="C1166" s="30" t="s">
        <v>1081</v>
      </c>
      <c r="D1166" s="13" t="s">
        <v>374</v>
      </c>
      <c r="E1166" s="70" t="s">
        <v>1184</v>
      </c>
      <c r="F1166" s="32" t="s">
        <v>1185</v>
      </c>
      <c r="G1166" s="13" t="s">
        <v>1186</v>
      </c>
      <c r="H1166" s="56" t="s">
        <v>35</v>
      </c>
      <c r="I1166" s="56" t="s">
        <v>1185</v>
      </c>
      <c r="J1166" s="56" t="s">
        <v>1185</v>
      </c>
      <c r="K1166" s="13"/>
      <c r="L1166" s="131">
        <v>453116.72</v>
      </c>
      <c r="M1166" s="131">
        <v>453116.72</v>
      </c>
      <c r="N1166" s="73">
        <v>453116.72</v>
      </c>
      <c r="O1166" s="74"/>
      <c r="P1166" s="75"/>
      <c r="Q1166" s="75"/>
    </row>
    <row r="1167" spans="1:17" s="76" customFormat="1" ht="27.6" x14ac:dyDescent="0.3">
      <c r="A1167" s="13">
        <v>66</v>
      </c>
      <c r="B1167" s="32" t="s">
        <v>1183</v>
      </c>
      <c r="C1167" s="30" t="s">
        <v>1082</v>
      </c>
      <c r="D1167" s="13" t="s">
        <v>374</v>
      </c>
      <c r="E1167" s="70" t="s">
        <v>1184</v>
      </c>
      <c r="F1167" s="32" t="s">
        <v>1185</v>
      </c>
      <c r="G1167" s="13" t="s">
        <v>1186</v>
      </c>
      <c r="H1167" s="56" t="s">
        <v>35</v>
      </c>
      <c r="I1167" s="56" t="s">
        <v>1185</v>
      </c>
      <c r="J1167" s="56" t="s">
        <v>1185</v>
      </c>
      <c r="K1167" s="13"/>
      <c r="L1167" s="131">
        <v>540603.28</v>
      </c>
      <c r="M1167" s="131">
        <v>540603.28</v>
      </c>
      <c r="N1167" s="73">
        <v>540603.28</v>
      </c>
      <c r="O1167" s="74"/>
      <c r="P1167" s="75"/>
      <c r="Q1167" s="75"/>
    </row>
    <row r="1168" spans="1:17" s="76" customFormat="1" ht="27.6" x14ac:dyDescent="0.3">
      <c r="A1168" s="13">
        <v>67</v>
      </c>
      <c r="B1168" s="32" t="s">
        <v>1183</v>
      </c>
      <c r="C1168" s="30" t="s">
        <v>1083</v>
      </c>
      <c r="D1168" s="13" t="s">
        <v>374</v>
      </c>
      <c r="E1168" s="70" t="s">
        <v>1184</v>
      </c>
      <c r="F1168" s="32" t="s">
        <v>1185</v>
      </c>
      <c r="G1168" s="13" t="s">
        <v>1186</v>
      </c>
      <c r="H1168" s="56" t="s">
        <v>35</v>
      </c>
      <c r="I1168" s="56" t="s">
        <v>1185</v>
      </c>
      <c r="J1168" s="56" t="s">
        <v>1185</v>
      </c>
      <c r="K1168" s="13"/>
      <c r="L1168" s="131">
        <v>258545</v>
      </c>
      <c r="M1168" s="131">
        <v>258545</v>
      </c>
      <c r="N1168" s="73">
        <v>258545</v>
      </c>
      <c r="O1168" s="74"/>
      <c r="P1168" s="75"/>
      <c r="Q1168" s="75"/>
    </row>
    <row r="1169" spans="1:17" s="76" customFormat="1" ht="27.6" x14ac:dyDescent="0.3">
      <c r="A1169" s="13">
        <v>68</v>
      </c>
      <c r="B1169" s="32" t="s">
        <v>1183</v>
      </c>
      <c r="C1169" s="30" t="s">
        <v>1084</v>
      </c>
      <c r="D1169" s="13" t="s">
        <v>374</v>
      </c>
      <c r="E1169" s="70" t="s">
        <v>1184</v>
      </c>
      <c r="F1169" s="32" t="s">
        <v>1185</v>
      </c>
      <c r="G1169" s="13" t="s">
        <v>1186</v>
      </c>
      <c r="H1169" s="56" t="s">
        <v>35</v>
      </c>
      <c r="I1169" s="56" t="s">
        <v>1185</v>
      </c>
      <c r="J1169" s="56" t="s">
        <v>1185</v>
      </c>
      <c r="K1169" s="13"/>
      <c r="L1169" s="131">
        <v>314758.36</v>
      </c>
      <c r="M1169" s="131">
        <v>314758.36</v>
      </c>
      <c r="N1169" s="73">
        <v>314758.36</v>
      </c>
      <c r="O1169" s="74"/>
      <c r="P1169" s="75"/>
      <c r="Q1169" s="75"/>
    </row>
    <row r="1170" spans="1:17" s="76" customFormat="1" ht="27.6" x14ac:dyDescent="0.3">
      <c r="A1170" s="13">
        <v>69</v>
      </c>
      <c r="B1170" s="32" t="s">
        <v>1183</v>
      </c>
      <c r="C1170" s="30" t="s">
        <v>1085</v>
      </c>
      <c r="D1170" s="13" t="s">
        <v>374</v>
      </c>
      <c r="E1170" s="70" t="s">
        <v>1184</v>
      </c>
      <c r="F1170" s="32" t="s">
        <v>1185</v>
      </c>
      <c r="G1170" s="13" t="s">
        <v>1186</v>
      </c>
      <c r="H1170" s="56" t="s">
        <v>35</v>
      </c>
      <c r="I1170" s="56" t="s">
        <v>1185</v>
      </c>
      <c r="J1170" s="56" t="s">
        <v>1185</v>
      </c>
      <c r="K1170" s="13"/>
      <c r="L1170" s="131">
        <v>386030.82</v>
      </c>
      <c r="M1170" s="131">
        <v>386030.82</v>
      </c>
      <c r="N1170" s="73">
        <v>386030.82</v>
      </c>
      <c r="O1170" s="74"/>
      <c r="P1170" s="75"/>
      <c r="Q1170" s="75"/>
    </row>
    <row r="1171" spans="1:17" s="76" customFormat="1" ht="27.6" x14ac:dyDescent="0.3">
      <c r="A1171" s="13">
        <v>70</v>
      </c>
      <c r="B1171" s="32" t="s">
        <v>1183</v>
      </c>
      <c r="C1171" s="30" t="s">
        <v>1086</v>
      </c>
      <c r="D1171" s="13" t="s">
        <v>374</v>
      </c>
      <c r="E1171" s="70" t="s">
        <v>1184</v>
      </c>
      <c r="F1171" s="32" t="s">
        <v>1185</v>
      </c>
      <c r="G1171" s="13" t="s">
        <v>1186</v>
      </c>
      <c r="H1171" s="56" t="s">
        <v>35</v>
      </c>
      <c r="I1171" s="56" t="s">
        <v>1185</v>
      </c>
      <c r="J1171" s="56" t="s">
        <v>1185</v>
      </c>
      <c r="K1171" s="13"/>
      <c r="L1171" s="131">
        <v>470132.45999999996</v>
      </c>
      <c r="M1171" s="131">
        <v>470132.45999999996</v>
      </c>
      <c r="N1171" s="73">
        <v>470132.45999999996</v>
      </c>
      <c r="O1171" s="74"/>
      <c r="P1171" s="75"/>
      <c r="Q1171" s="75"/>
    </row>
    <row r="1172" spans="1:17" s="76" customFormat="1" ht="27.6" x14ac:dyDescent="0.3">
      <c r="A1172" s="13">
        <v>71</v>
      </c>
      <c r="B1172" s="32" t="s">
        <v>1183</v>
      </c>
      <c r="C1172" s="30" t="s">
        <v>1087</v>
      </c>
      <c r="D1172" s="13" t="s">
        <v>374</v>
      </c>
      <c r="E1172" s="70" t="s">
        <v>1184</v>
      </c>
      <c r="F1172" s="32" t="s">
        <v>1185</v>
      </c>
      <c r="G1172" s="13" t="s">
        <v>1186</v>
      </c>
      <c r="H1172" s="56" t="s">
        <v>35</v>
      </c>
      <c r="I1172" s="56" t="s">
        <v>1185</v>
      </c>
      <c r="J1172" s="56" t="s">
        <v>1185</v>
      </c>
      <c r="K1172" s="13"/>
      <c r="L1172" s="131">
        <v>570003.28</v>
      </c>
      <c r="M1172" s="131">
        <v>570003.28</v>
      </c>
      <c r="N1172" s="73">
        <v>570003.28</v>
      </c>
      <c r="O1172" s="74"/>
      <c r="P1172" s="75"/>
      <c r="Q1172" s="75"/>
    </row>
    <row r="1173" spans="1:17" s="76" customFormat="1" ht="27.6" x14ac:dyDescent="0.3">
      <c r="A1173" s="13">
        <v>72</v>
      </c>
      <c r="B1173" s="32" t="s">
        <v>1183</v>
      </c>
      <c r="C1173" s="30" t="s">
        <v>1088</v>
      </c>
      <c r="D1173" s="13" t="s">
        <v>374</v>
      </c>
      <c r="E1173" s="70" t="s">
        <v>1184</v>
      </c>
      <c r="F1173" s="32" t="s">
        <v>1185</v>
      </c>
      <c r="G1173" s="13" t="s">
        <v>1186</v>
      </c>
      <c r="H1173" s="56" t="s">
        <v>35</v>
      </c>
      <c r="I1173" s="56" t="s">
        <v>1185</v>
      </c>
      <c r="J1173" s="56" t="s">
        <v>1185</v>
      </c>
      <c r="K1173" s="13"/>
      <c r="L1173" s="131">
        <v>683505.9</v>
      </c>
      <c r="M1173" s="131">
        <v>683505.9</v>
      </c>
      <c r="N1173" s="73">
        <v>683505.9</v>
      </c>
      <c r="O1173" s="74"/>
      <c r="P1173" s="75"/>
      <c r="Q1173" s="75"/>
    </row>
    <row r="1174" spans="1:17" s="76" customFormat="1" ht="27.6" x14ac:dyDescent="0.3">
      <c r="A1174" s="13">
        <v>73</v>
      </c>
      <c r="B1174" s="32" t="s">
        <v>1183</v>
      </c>
      <c r="C1174" s="30" t="s">
        <v>1089</v>
      </c>
      <c r="D1174" s="13" t="s">
        <v>374</v>
      </c>
      <c r="E1174" s="70" t="s">
        <v>1184</v>
      </c>
      <c r="F1174" s="32" t="s">
        <v>1185</v>
      </c>
      <c r="G1174" s="13" t="s">
        <v>1186</v>
      </c>
      <c r="H1174" s="56" t="s">
        <v>35</v>
      </c>
      <c r="I1174" s="56" t="s">
        <v>1185</v>
      </c>
      <c r="J1174" s="56" t="s">
        <v>1185</v>
      </c>
      <c r="K1174" s="13"/>
      <c r="L1174" s="131">
        <v>321090.90909090906</v>
      </c>
      <c r="M1174" s="131">
        <v>321090.90909090906</v>
      </c>
      <c r="N1174" s="73">
        <v>321090.90909090906</v>
      </c>
      <c r="O1174" s="74"/>
      <c r="P1174" s="75"/>
      <c r="Q1174" s="75"/>
    </row>
    <row r="1175" spans="1:17" s="76" customFormat="1" ht="27.6" x14ac:dyDescent="0.3">
      <c r="A1175" s="13">
        <v>74</v>
      </c>
      <c r="B1175" s="32" t="s">
        <v>1183</v>
      </c>
      <c r="C1175" s="30" t="s">
        <v>1090</v>
      </c>
      <c r="D1175" s="13" t="s">
        <v>374</v>
      </c>
      <c r="E1175" s="70" t="s">
        <v>1184</v>
      </c>
      <c r="F1175" s="32" t="s">
        <v>1185</v>
      </c>
      <c r="G1175" s="13" t="s">
        <v>1186</v>
      </c>
      <c r="H1175" s="56" t="s">
        <v>35</v>
      </c>
      <c r="I1175" s="56" t="s">
        <v>1185</v>
      </c>
      <c r="J1175" s="56" t="s">
        <v>1185</v>
      </c>
      <c r="K1175" s="13"/>
      <c r="L1175" s="131">
        <v>392089.18</v>
      </c>
      <c r="M1175" s="131">
        <v>392089.18</v>
      </c>
      <c r="N1175" s="73">
        <v>392089.18</v>
      </c>
      <c r="O1175" s="74"/>
      <c r="P1175" s="75"/>
      <c r="Q1175" s="75"/>
    </row>
    <row r="1176" spans="1:17" s="76" customFormat="1" ht="27.6" x14ac:dyDescent="0.3">
      <c r="A1176" s="13">
        <v>75</v>
      </c>
      <c r="B1176" s="32" t="s">
        <v>1183</v>
      </c>
      <c r="C1176" s="30" t="s">
        <v>1091</v>
      </c>
      <c r="D1176" s="13" t="s">
        <v>374</v>
      </c>
      <c r="E1176" s="70" t="s">
        <v>1184</v>
      </c>
      <c r="F1176" s="32" t="s">
        <v>1185</v>
      </c>
      <c r="G1176" s="13" t="s">
        <v>1186</v>
      </c>
      <c r="H1176" s="56" t="s">
        <v>35</v>
      </c>
      <c r="I1176" s="56" t="s">
        <v>1185</v>
      </c>
      <c r="J1176" s="56" t="s">
        <v>1185</v>
      </c>
      <c r="K1176" s="13"/>
      <c r="L1176" s="131">
        <v>483763.27999999997</v>
      </c>
      <c r="M1176" s="131">
        <v>483763.27999999997</v>
      </c>
      <c r="N1176" s="73">
        <v>483763.27999999997</v>
      </c>
      <c r="O1176" s="74"/>
      <c r="P1176" s="75"/>
      <c r="Q1176" s="75"/>
    </row>
    <row r="1177" spans="1:17" s="76" customFormat="1" ht="27.6" x14ac:dyDescent="0.3">
      <c r="A1177" s="13">
        <v>76</v>
      </c>
      <c r="B1177" s="32" t="s">
        <v>1183</v>
      </c>
      <c r="C1177" s="30" t="s">
        <v>1092</v>
      </c>
      <c r="D1177" s="13" t="s">
        <v>374</v>
      </c>
      <c r="E1177" s="70" t="s">
        <v>1184</v>
      </c>
      <c r="F1177" s="32" t="s">
        <v>1185</v>
      </c>
      <c r="G1177" s="13" t="s">
        <v>1186</v>
      </c>
      <c r="H1177" s="56" t="s">
        <v>35</v>
      </c>
      <c r="I1177" s="56" t="s">
        <v>1185</v>
      </c>
      <c r="J1177" s="56" t="s">
        <v>1185</v>
      </c>
      <c r="K1177" s="13"/>
      <c r="L1177" s="131">
        <v>576061.64</v>
      </c>
      <c r="M1177" s="131">
        <v>576061.64</v>
      </c>
      <c r="N1177" s="73">
        <v>576061.64</v>
      </c>
      <c r="O1177" s="74"/>
      <c r="P1177" s="75"/>
      <c r="Q1177" s="75"/>
    </row>
    <row r="1178" spans="1:17" s="76" customFormat="1" ht="27.6" x14ac:dyDescent="0.3">
      <c r="A1178" s="13">
        <v>77</v>
      </c>
      <c r="B1178" s="32" t="s">
        <v>1183</v>
      </c>
      <c r="C1178" s="30" t="s">
        <v>1093</v>
      </c>
      <c r="D1178" s="13" t="s">
        <v>374</v>
      </c>
      <c r="E1178" s="70" t="s">
        <v>1184</v>
      </c>
      <c r="F1178" s="32" t="s">
        <v>1185</v>
      </c>
      <c r="G1178" s="13" t="s">
        <v>1186</v>
      </c>
      <c r="H1178" s="56" t="s">
        <v>35</v>
      </c>
      <c r="I1178" s="56" t="s">
        <v>1185</v>
      </c>
      <c r="J1178" s="56" t="s">
        <v>1185</v>
      </c>
      <c r="K1178" s="13"/>
      <c r="L1178" s="131">
        <v>713172.46</v>
      </c>
      <c r="M1178" s="131">
        <v>713172.46</v>
      </c>
      <c r="N1178" s="73">
        <v>713172.46</v>
      </c>
      <c r="O1178" s="74"/>
      <c r="P1178" s="75"/>
      <c r="Q1178" s="75"/>
    </row>
    <row r="1179" spans="1:17" s="76" customFormat="1" ht="27.6" x14ac:dyDescent="0.3">
      <c r="A1179" s="13">
        <v>78</v>
      </c>
      <c r="B1179" s="32" t="s">
        <v>1183</v>
      </c>
      <c r="C1179" s="30" t="s">
        <v>1094</v>
      </c>
      <c r="D1179" s="13" t="s">
        <v>374</v>
      </c>
      <c r="E1179" s="70" t="s">
        <v>1184</v>
      </c>
      <c r="F1179" s="32" t="s">
        <v>1185</v>
      </c>
      <c r="G1179" s="13" t="s">
        <v>1186</v>
      </c>
      <c r="H1179" s="56" t="s">
        <v>35</v>
      </c>
      <c r="I1179" s="56" t="s">
        <v>1185</v>
      </c>
      <c r="J1179" s="56" t="s">
        <v>1185</v>
      </c>
      <c r="K1179" s="13"/>
      <c r="L1179" s="131">
        <v>850372.46</v>
      </c>
      <c r="M1179" s="131">
        <v>850372.46</v>
      </c>
      <c r="N1179" s="73">
        <v>850372.46</v>
      </c>
      <c r="O1179" s="74"/>
      <c r="P1179" s="75"/>
      <c r="Q1179" s="75"/>
    </row>
    <row r="1180" spans="1:17" s="76" customFormat="1" ht="27.6" x14ac:dyDescent="0.3">
      <c r="A1180" s="13">
        <v>79</v>
      </c>
      <c r="B1180" s="32" t="s">
        <v>1183</v>
      </c>
      <c r="C1180" s="30" t="s">
        <v>1095</v>
      </c>
      <c r="D1180" s="13" t="s">
        <v>374</v>
      </c>
      <c r="E1180" s="70" t="s">
        <v>1184</v>
      </c>
      <c r="F1180" s="32" t="s">
        <v>1185</v>
      </c>
      <c r="G1180" s="13" t="s">
        <v>1186</v>
      </c>
      <c r="H1180" s="56" t="s">
        <v>35</v>
      </c>
      <c r="I1180" s="56" t="s">
        <v>1185</v>
      </c>
      <c r="J1180" s="56" t="s">
        <v>1185</v>
      </c>
      <c r="K1180" s="13"/>
      <c r="L1180" s="131">
        <v>394761.64</v>
      </c>
      <c r="M1180" s="131">
        <v>394761.64</v>
      </c>
      <c r="N1180" s="73">
        <v>394761.64</v>
      </c>
      <c r="O1180" s="74"/>
      <c r="P1180" s="75"/>
      <c r="Q1180" s="75"/>
    </row>
    <row r="1181" spans="1:17" s="76" customFormat="1" ht="27.6" x14ac:dyDescent="0.3">
      <c r="A1181" s="13">
        <v>80</v>
      </c>
      <c r="B1181" s="32" t="s">
        <v>1183</v>
      </c>
      <c r="C1181" s="30" t="s">
        <v>1096</v>
      </c>
      <c r="D1181" s="13" t="s">
        <v>374</v>
      </c>
      <c r="E1181" s="70" t="s">
        <v>1184</v>
      </c>
      <c r="F1181" s="32" t="s">
        <v>1185</v>
      </c>
      <c r="G1181" s="13" t="s">
        <v>1186</v>
      </c>
      <c r="H1181" s="56" t="s">
        <v>35</v>
      </c>
      <c r="I1181" s="56" t="s">
        <v>1185</v>
      </c>
      <c r="J1181" s="56" t="s">
        <v>1185</v>
      </c>
      <c r="K1181" s="13"/>
      <c r="L1181" s="131">
        <v>493741.64</v>
      </c>
      <c r="M1181" s="131">
        <v>493741.64</v>
      </c>
      <c r="N1181" s="73">
        <v>493741.64</v>
      </c>
      <c r="O1181" s="74"/>
      <c r="P1181" s="75"/>
      <c r="Q1181" s="75"/>
    </row>
    <row r="1182" spans="1:17" s="76" customFormat="1" ht="27.6" x14ac:dyDescent="0.3">
      <c r="A1182" s="13">
        <v>81</v>
      </c>
      <c r="B1182" s="32" t="s">
        <v>1183</v>
      </c>
      <c r="C1182" s="30" t="s">
        <v>1097</v>
      </c>
      <c r="D1182" s="13" t="s">
        <v>374</v>
      </c>
      <c r="E1182" s="70" t="s">
        <v>1184</v>
      </c>
      <c r="F1182" s="32" t="s">
        <v>1185</v>
      </c>
      <c r="G1182" s="13" t="s">
        <v>1186</v>
      </c>
      <c r="H1182" s="56" t="s">
        <v>35</v>
      </c>
      <c r="I1182" s="56" t="s">
        <v>1185</v>
      </c>
      <c r="J1182" s="56" t="s">
        <v>1185</v>
      </c>
      <c r="K1182" s="13"/>
      <c r="L1182" s="131">
        <v>594592.46</v>
      </c>
      <c r="M1182" s="131">
        <v>594592.46</v>
      </c>
      <c r="N1182" s="73">
        <v>594592.46</v>
      </c>
      <c r="O1182" s="74"/>
      <c r="P1182" s="75"/>
      <c r="Q1182" s="75"/>
    </row>
    <row r="1183" spans="1:17" s="76" customFormat="1" ht="27.6" x14ac:dyDescent="0.3">
      <c r="A1183" s="13">
        <v>82</v>
      </c>
      <c r="B1183" s="32" t="s">
        <v>1183</v>
      </c>
      <c r="C1183" s="30" t="s">
        <v>1098</v>
      </c>
      <c r="D1183" s="13" t="s">
        <v>374</v>
      </c>
      <c r="E1183" s="70" t="s">
        <v>1184</v>
      </c>
      <c r="F1183" s="32" t="s">
        <v>1185</v>
      </c>
      <c r="G1183" s="13" t="s">
        <v>1186</v>
      </c>
      <c r="H1183" s="56" t="s">
        <v>35</v>
      </c>
      <c r="I1183" s="56" t="s">
        <v>1185</v>
      </c>
      <c r="J1183" s="56" t="s">
        <v>1185</v>
      </c>
      <c r="K1183" s="13"/>
      <c r="L1183" s="131">
        <v>728229.17999999993</v>
      </c>
      <c r="M1183" s="131">
        <v>728229.17999999993</v>
      </c>
      <c r="N1183" s="73">
        <v>728229.17999999993</v>
      </c>
      <c r="O1183" s="74"/>
      <c r="P1183" s="75"/>
      <c r="Q1183" s="75"/>
    </row>
    <row r="1184" spans="1:17" s="76" customFormat="1" ht="27.6" x14ac:dyDescent="0.3">
      <c r="A1184" s="13">
        <v>83</v>
      </c>
      <c r="B1184" s="32" t="s">
        <v>1183</v>
      </c>
      <c r="C1184" s="30" t="s">
        <v>1099</v>
      </c>
      <c r="D1184" s="13" t="s">
        <v>374</v>
      </c>
      <c r="E1184" s="70" t="s">
        <v>1184</v>
      </c>
      <c r="F1184" s="32" t="s">
        <v>1185</v>
      </c>
      <c r="G1184" s="13" t="s">
        <v>1186</v>
      </c>
      <c r="H1184" s="56" t="s">
        <v>35</v>
      </c>
      <c r="I1184" s="56" t="s">
        <v>1185</v>
      </c>
      <c r="J1184" s="56" t="s">
        <v>1185</v>
      </c>
      <c r="K1184" s="13"/>
      <c r="L1184" s="131">
        <v>871932.46</v>
      </c>
      <c r="M1184" s="131">
        <v>871932.46</v>
      </c>
      <c r="N1184" s="73">
        <v>871932.46</v>
      </c>
      <c r="O1184" s="74"/>
      <c r="P1184" s="75"/>
      <c r="Q1184" s="75"/>
    </row>
    <row r="1185" spans="1:17" s="76" customFormat="1" ht="27.6" x14ac:dyDescent="0.3">
      <c r="A1185" s="13">
        <v>84</v>
      </c>
      <c r="B1185" s="32" t="s">
        <v>1183</v>
      </c>
      <c r="C1185" s="30" t="s">
        <v>1100</v>
      </c>
      <c r="D1185" s="13" t="s">
        <v>374</v>
      </c>
      <c r="E1185" s="70" t="s">
        <v>1184</v>
      </c>
      <c r="F1185" s="32" t="s">
        <v>1185</v>
      </c>
      <c r="G1185" s="13" t="s">
        <v>1186</v>
      </c>
      <c r="H1185" s="56" t="s">
        <v>35</v>
      </c>
      <c r="I1185" s="56" t="s">
        <v>1185</v>
      </c>
      <c r="J1185" s="56" t="s">
        <v>1185</v>
      </c>
      <c r="K1185" s="13"/>
      <c r="L1185" s="131">
        <v>1051718.3599999999</v>
      </c>
      <c r="M1185" s="131">
        <v>1051718.3599999999</v>
      </c>
      <c r="N1185" s="73">
        <v>1051718.3599999999</v>
      </c>
      <c r="O1185" s="74"/>
      <c r="P1185" s="75"/>
      <c r="Q1185" s="75"/>
    </row>
    <row r="1186" spans="1:17" s="76" customFormat="1" ht="27.6" x14ac:dyDescent="0.3">
      <c r="A1186" s="13">
        <v>85</v>
      </c>
      <c r="B1186" s="32" t="s">
        <v>1183</v>
      </c>
      <c r="C1186" s="30" t="s">
        <v>1101</v>
      </c>
      <c r="D1186" s="13" t="s">
        <v>374</v>
      </c>
      <c r="E1186" s="70" t="s">
        <v>1184</v>
      </c>
      <c r="F1186" s="32" t="s">
        <v>1185</v>
      </c>
      <c r="G1186" s="13" t="s">
        <v>1186</v>
      </c>
      <c r="H1186" s="56" t="s">
        <v>35</v>
      </c>
      <c r="I1186" s="56" t="s">
        <v>1185</v>
      </c>
      <c r="J1186" s="56" t="s">
        <v>1185</v>
      </c>
      <c r="K1186" s="13"/>
      <c r="L1186" s="131">
        <v>499000</v>
      </c>
      <c r="M1186" s="131">
        <v>499000</v>
      </c>
      <c r="N1186" s="73">
        <v>499000</v>
      </c>
      <c r="O1186" s="74"/>
      <c r="P1186" s="75"/>
      <c r="Q1186" s="75"/>
    </row>
    <row r="1187" spans="1:17" s="76" customFormat="1" ht="27.6" x14ac:dyDescent="0.3">
      <c r="A1187" s="13">
        <v>86</v>
      </c>
      <c r="B1187" s="32" t="s">
        <v>1183</v>
      </c>
      <c r="C1187" s="30" t="s">
        <v>1102</v>
      </c>
      <c r="D1187" s="13" t="s">
        <v>374</v>
      </c>
      <c r="E1187" s="70" t="s">
        <v>1184</v>
      </c>
      <c r="F1187" s="32" t="s">
        <v>1185</v>
      </c>
      <c r="G1187" s="13" t="s">
        <v>1186</v>
      </c>
      <c r="H1187" s="56" t="s">
        <v>35</v>
      </c>
      <c r="I1187" s="56" t="s">
        <v>1185</v>
      </c>
      <c r="J1187" s="56" t="s">
        <v>1185</v>
      </c>
      <c r="K1187" s="13"/>
      <c r="L1187" s="131">
        <v>602521.64</v>
      </c>
      <c r="M1187" s="131">
        <v>602521.64</v>
      </c>
      <c r="N1187" s="73">
        <v>602521.64</v>
      </c>
      <c r="O1187" s="74"/>
      <c r="P1187" s="75"/>
      <c r="Q1187" s="75"/>
    </row>
    <row r="1188" spans="1:17" s="76" customFormat="1" ht="27.6" x14ac:dyDescent="0.3">
      <c r="A1188" s="13">
        <v>87</v>
      </c>
      <c r="B1188" s="32" t="s">
        <v>1183</v>
      </c>
      <c r="C1188" s="30" t="s">
        <v>1103</v>
      </c>
      <c r="D1188" s="13" t="s">
        <v>374</v>
      </c>
      <c r="E1188" s="70" t="s">
        <v>1184</v>
      </c>
      <c r="F1188" s="32" t="s">
        <v>1185</v>
      </c>
      <c r="G1188" s="13" t="s">
        <v>1186</v>
      </c>
      <c r="H1188" s="56" t="s">
        <v>35</v>
      </c>
      <c r="I1188" s="56" t="s">
        <v>1185</v>
      </c>
      <c r="J1188" s="56" t="s">
        <v>1185</v>
      </c>
      <c r="K1188" s="13"/>
      <c r="L1188" s="131">
        <v>736692.46</v>
      </c>
      <c r="M1188" s="131">
        <v>736692.46</v>
      </c>
      <c r="N1188" s="73">
        <v>736692.46</v>
      </c>
      <c r="O1188" s="74"/>
      <c r="P1188" s="75"/>
      <c r="Q1188" s="75"/>
    </row>
    <row r="1189" spans="1:17" s="76" customFormat="1" ht="27.6" x14ac:dyDescent="0.3">
      <c r="A1189" s="13">
        <v>88</v>
      </c>
      <c r="B1189" s="32" t="s">
        <v>1183</v>
      </c>
      <c r="C1189" s="30" t="s">
        <v>1104</v>
      </c>
      <c r="D1189" s="13" t="s">
        <v>374</v>
      </c>
      <c r="E1189" s="70" t="s">
        <v>1184</v>
      </c>
      <c r="F1189" s="32" t="s">
        <v>1185</v>
      </c>
      <c r="G1189" s="13" t="s">
        <v>1186</v>
      </c>
      <c r="H1189" s="56" t="s">
        <v>35</v>
      </c>
      <c r="I1189" s="56" t="s">
        <v>1185</v>
      </c>
      <c r="J1189" s="56" t="s">
        <v>1185</v>
      </c>
      <c r="K1189" s="13"/>
      <c r="L1189" s="131">
        <v>905430.82</v>
      </c>
      <c r="M1189" s="131">
        <v>905430.82</v>
      </c>
      <c r="N1189" s="73">
        <v>905430.82</v>
      </c>
      <c r="O1189" s="74"/>
      <c r="P1189" s="75"/>
      <c r="Q1189" s="75"/>
    </row>
    <row r="1190" spans="1:17" s="76" customFormat="1" ht="27.6" x14ac:dyDescent="0.3">
      <c r="A1190" s="13">
        <v>89</v>
      </c>
      <c r="B1190" s="32" t="s">
        <v>1183</v>
      </c>
      <c r="C1190" s="30" t="s">
        <v>1105</v>
      </c>
      <c r="D1190" s="13" t="s">
        <v>374</v>
      </c>
      <c r="E1190" s="70" t="s">
        <v>1184</v>
      </c>
      <c r="F1190" s="32" t="s">
        <v>1185</v>
      </c>
      <c r="G1190" s="13" t="s">
        <v>1186</v>
      </c>
      <c r="H1190" s="56" t="s">
        <v>35</v>
      </c>
      <c r="I1190" s="56" t="s">
        <v>1185</v>
      </c>
      <c r="J1190" s="56" t="s">
        <v>1185</v>
      </c>
      <c r="K1190" s="13"/>
      <c r="L1190" s="131">
        <v>1084770.82</v>
      </c>
      <c r="M1190" s="131">
        <v>1084770.82</v>
      </c>
      <c r="N1190" s="73">
        <v>1084770.82</v>
      </c>
      <c r="O1190" s="74"/>
      <c r="P1190" s="75"/>
      <c r="Q1190" s="75"/>
    </row>
    <row r="1191" spans="1:17" s="76" customFormat="1" ht="27.6" x14ac:dyDescent="0.3">
      <c r="A1191" s="13">
        <v>90</v>
      </c>
      <c r="B1191" s="32" t="s">
        <v>1183</v>
      </c>
      <c r="C1191" s="30" t="s">
        <v>1106</v>
      </c>
      <c r="D1191" s="13" t="s">
        <v>374</v>
      </c>
      <c r="E1191" s="70" t="s">
        <v>1184</v>
      </c>
      <c r="F1191" s="32" t="s">
        <v>1185</v>
      </c>
      <c r="G1191" s="13" t="s">
        <v>1186</v>
      </c>
      <c r="H1191" s="56" t="s">
        <v>35</v>
      </c>
      <c r="I1191" s="56" t="s">
        <v>1185</v>
      </c>
      <c r="J1191" s="56" t="s">
        <v>1185</v>
      </c>
      <c r="K1191" s="13"/>
      <c r="L1191" s="131">
        <v>1297876.72</v>
      </c>
      <c r="M1191" s="131">
        <v>1297876.72</v>
      </c>
      <c r="N1191" s="73">
        <v>1297876.72</v>
      </c>
      <c r="O1191" s="74"/>
      <c r="P1191" s="75"/>
      <c r="Q1191" s="75"/>
    </row>
    <row r="1192" spans="1:17" s="76" customFormat="1" ht="27.6" x14ac:dyDescent="0.3">
      <c r="A1192" s="13">
        <v>91</v>
      </c>
      <c r="B1192" s="32" t="s">
        <v>1183</v>
      </c>
      <c r="C1192" s="30" t="s">
        <v>1107</v>
      </c>
      <c r="D1192" s="13" t="s">
        <v>374</v>
      </c>
      <c r="E1192" s="70" t="s">
        <v>1184</v>
      </c>
      <c r="F1192" s="32" t="s">
        <v>1185</v>
      </c>
      <c r="G1192" s="13" t="s">
        <v>1186</v>
      </c>
      <c r="H1192" s="56" t="s">
        <v>35</v>
      </c>
      <c r="I1192" s="56" t="s">
        <v>1185</v>
      </c>
      <c r="J1192" s="56" t="s">
        <v>1185</v>
      </c>
      <c r="K1192" s="13"/>
      <c r="L1192" s="131">
        <v>618818</v>
      </c>
      <c r="M1192" s="131">
        <v>618818</v>
      </c>
      <c r="N1192" s="73">
        <v>618818</v>
      </c>
      <c r="O1192" s="74"/>
      <c r="P1192" s="75"/>
      <c r="Q1192" s="75"/>
    </row>
    <row r="1193" spans="1:17" s="76" customFormat="1" ht="27.6" x14ac:dyDescent="0.3">
      <c r="A1193" s="13">
        <v>92</v>
      </c>
      <c r="B1193" s="32" t="s">
        <v>1183</v>
      </c>
      <c r="C1193" s="30" t="s">
        <v>1108</v>
      </c>
      <c r="D1193" s="13" t="s">
        <v>374</v>
      </c>
      <c r="E1193" s="70" t="s">
        <v>1184</v>
      </c>
      <c r="F1193" s="32" t="s">
        <v>1185</v>
      </c>
      <c r="G1193" s="13" t="s">
        <v>1186</v>
      </c>
      <c r="H1193" s="56" t="s">
        <v>35</v>
      </c>
      <c r="I1193" s="56" t="s">
        <v>1185</v>
      </c>
      <c r="J1193" s="56" t="s">
        <v>1185</v>
      </c>
      <c r="K1193" s="13"/>
      <c r="L1193" s="131">
        <v>768455</v>
      </c>
      <c r="M1193" s="131">
        <v>768455</v>
      </c>
      <c r="N1193" s="73">
        <v>768587.54</v>
      </c>
      <c r="O1193" s="74"/>
      <c r="P1193" s="75"/>
      <c r="Q1193" s="75"/>
    </row>
    <row r="1194" spans="1:17" s="76" customFormat="1" ht="27.6" x14ac:dyDescent="0.3">
      <c r="A1194" s="13">
        <v>93</v>
      </c>
      <c r="B1194" s="32" t="s">
        <v>1183</v>
      </c>
      <c r="C1194" s="30" t="s">
        <v>1109</v>
      </c>
      <c r="D1194" s="13" t="s">
        <v>374</v>
      </c>
      <c r="E1194" s="70" t="s">
        <v>1184</v>
      </c>
      <c r="F1194" s="32" t="s">
        <v>1185</v>
      </c>
      <c r="G1194" s="13" t="s">
        <v>1186</v>
      </c>
      <c r="H1194" s="56" t="s">
        <v>35</v>
      </c>
      <c r="I1194" s="56" t="s">
        <v>1185</v>
      </c>
      <c r="J1194" s="56" t="s">
        <v>1185</v>
      </c>
      <c r="K1194" s="13"/>
      <c r="L1194" s="131">
        <v>917903.28</v>
      </c>
      <c r="M1194" s="131">
        <v>917903.28</v>
      </c>
      <c r="N1194" s="73">
        <v>917903.28</v>
      </c>
      <c r="O1194" s="74"/>
      <c r="P1194" s="75"/>
      <c r="Q1194" s="75"/>
    </row>
    <row r="1195" spans="1:17" s="76" customFormat="1" ht="27.6" x14ac:dyDescent="0.3">
      <c r="A1195" s="13">
        <v>94</v>
      </c>
      <c r="B1195" s="32" t="s">
        <v>1183</v>
      </c>
      <c r="C1195" s="30" t="s">
        <v>1110</v>
      </c>
      <c r="D1195" s="13" t="s">
        <v>374</v>
      </c>
      <c r="E1195" s="70" t="s">
        <v>1184</v>
      </c>
      <c r="F1195" s="32" t="s">
        <v>1185</v>
      </c>
      <c r="G1195" s="13" t="s">
        <v>1186</v>
      </c>
      <c r="H1195" s="56" t="s">
        <v>35</v>
      </c>
      <c r="I1195" s="56" t="s">
        <v>1185</v>
      </c>
      <c r="J1195" s="56" t="s">
        <v>1185</v>
      </c>
      <c r="K1195" s="13"/>
      <c r="L1195" s="131">
        <v>1135196.72</v>
      </c>
      <c r="M1195" s="131">
        <v>1135196.72</v>
      </c>
      <c r="N1195" s="73">
        <v>1135196.72</v>
      </c>
      <c r="O1195" s="74"/>
      <c r="P1195" s="75"/>
      <c r="Q1195" s="75"/>
    </row>
    <row r="1196" spans="1:17" s="76" customFormat="1" ht="27.6" x14ac:dyDescent="0.3">
      <c r="A1196" s="13">
        <v>95</v>
      </c>
      <c r="B1196" s="32" t="s">
        <v>1183</v>
      </c>
      <c r="C1196" s="30" t="s">
        <v>1111</v>
      </c>
      <c r="D1196" s="13" t="s">
        <v>374</v>
      </c>
      <c r="E1196" s="70" t="s">
        <v>1184</v>
      </c>
      <c r="F1196" s="32" t="s">
        <v>1185</v>
      </c>
      <c r="G1196" s="13" t="s">
        <v>1186</v>
      </c>
      <c r="H1196" s="56" t="s">
        <v>35</v>
      </c>
      <c r="I1196" s="56" t="s">
        <v>1185</v>
      </c>
      <c r="J1196" s="56" t="s">
        <v>1185</v>
      </c>
      <c r="K1196" s="13"/>
      <c r="L1196" s="131">
        <v>1359527.54</v>
      </c>
      <c r="M1196" s="131">
        <v>1359527.54</v>
      </c>
      <c r="N1196" s="73">
        <v>1359527.54</v>
      </c>
      <c r="O1196" s="74"/>
      <c r="P1196" s="75"/>
      <c r="Q1196" s="75"/>
    </row>
    <row r="1197" spans="1:17" s="76" customFormat="1" ht="27.6" x14ac:dyDescent="0.3">
      <c r="A1197" s="13">
        <v>96</v>
      </c>
      <c r="B1197" s="32" t="s">
        <v>1183</v>
      </c>
      <c r="C1197" s="30" t="s">
        <v>1112</v>
      </c>
      <c r="D1197" s="13" t="s">
        <v>374</v>
      </c>
      <c r="E1197" s="70" t="s">
        <v>1184</v>
      </c>
      <c r="F1197" s="32" t="s">
        <v>1185</v>
      </c>
      <c r="G1197" s="13" t="s">
        <v>1186</v>
      </c>
      <c r="H1197" s="56" t="s">
        <v>35</v>
      </c>
      <c r="I1197" s="56" t="s">
        <v>1185</v>
      </c>
      <c r="J1197" s="56" t="s">
        <v>1185</v>
      </c>
      <c r="K1197" s="13"/>
      <c r="L1197" s="131">
        <v>1658818</v>
      </c>
      <c r="M1197" s="131">
        <v>1658818</v>
      </c>
      <c r="N1197" s="73">
        <v>1658818</v>
      </c>
      <c r="O1197" s="74"/>
      <c r="P1197" s="75"/>
      <c r="Q1197" s="75"/>
    </row>
    <row r="1198" spans="1:17" s="76" customFormat="1" ht="27.6" x14ac:dyDescent="0.3">
      <c r="A1198" s="13">
        <v>97</v>
      </c>
      <c r="B1198" s="32" t="s">
        <v>1183</v>
      </c>
      <c r="C1198" s="30" t="s">
        <v>1113</v>
      </c>
      <c r="D1198" s="13" t="s">
        <v>374</v>
      </c>
      <c r="E1198" s="70" t="s">
        <v>1184</v>
      </c>
      <c r="F1198" s="32" t="s">
        <v>1185</v>
      </c>
      <c r="G1198" s="13" t="s">
        <v>1186</v>
      </c>
      <c r="H1198" s="56" t="s">
        <v>35</v>
      </c>
      <c r="I1198" s="56" t="s">
        <v>1185</v>
      </c>
      <c r="J1198" s="56" t="s">
        <v>1185</v>
      </c>
      <c r="K1198" s="13"/>
      <c r="L1198" s="131">
        <v>789091</v>
      </c>
      <c r="M1198" s="131">
        <v>789091</v>
      </c>
      <c r="N1198" s="73">
        <v>789091</v>
      </c>
      <c r="O1198" s="74"/>
      <c r="P1198" s="75"/>
      <c r="Q1198" s="75"/>
    </row>
    <row r="1199" spans="1:17" s="76" customFormat="1" ht="27.6" x14ac:dyDescent="0.3">
      <c r="A1199" s="13">
        <v>98</v>
      </c>
      <c r="B1199" s="32" t="s">
        <v>1183</v>
      </c>
      <c r="C1199" s="30" t="s">
        <v>1114</v>
      </c>
      <c r="D1199" s="13" t="s">
        <v>374</v>
      </c>
      <c r="E1199" s="70" t="s">
        <v>1184</v>
      </c>
      <c r="F1199" s="32" t="s">
        <v>1185</v>
      </c>
      <c r="G1199" s="13" t="s">
        <v>1186</v>
      </c>
      <c r="H1199" s="56" t="s">
        <v>35</v>
      </c>
      <c r="I1199" s="56" t="s">
        <v>1185</v>
      </c>
      <c r="J1199" s="56" t="s">
        <v>1185</v>
      </c>
      <c r="K1199" s="13"/>
      <c r="L1199" s="131">
        <v>962805.9</v>
      </c>
      <c r="M1199" s="131">
        <v>962805.9</v>
      </c>
      <c r="N1199" s="73">
        <v>962805.9</v>
      </c>
      <c r="O1199" s="74"/>
      <c r="P1199" s="75"/>
      <c r="Q1199" s="75"/>
    </row>
    <row r="1200" spans="1:17" s="76" customFormat="1" ht="27.6" x14ac:dyDescent="0.3">
      <c r="A1200" s="13">
        <v>99</v>
      </c>
      <c r="B1200" s="32" t="s">
        <v>1183</v>
      </c>
      <c r="C1200" s="30" t="s">
        <v>1115</v>
      </c>
      <c r="D1200" s="13" t="s">
        <v>374</v>
      </c>
      <c r="E1200" s="70" t="s">
        <v>1184</v>
      </c>
      <c r="F1200" s="32" t="s">
        <v>1185</v>
      </c>
      <c r="G1200" s="13" t="s">
        <v>1186</v>
      </c>
      <c r="H1200" s="56" t="s">
        <v>35</v>
      </c>
      <c r="I1200" s="56" t="s">
        <v>1185</v>
      </c>
      <c r="J1200" s="56" t="s">
        <v>1185</v>
      </c>
      <c r="K1200" s="13"/>
      <c r="L1200" s="131">
        <v>1168872.46</v>
      </c>
      <c r="M1200" s="131">
        <v>1168872.46</v>
      </c>
      <c r="N1200" s="73">
        <v>1168872.46</v>
      </c>
      <c r="O1200" s="74"/>
      <c r="P1200" s="75"/>
      <c r="Q1200" s="75"/>
    </row>
    <row r="1201" spans="1:17" s="76" customFormat="1" ht="27.6" x14ac:dyDescent="0.3">
      <c r="A1201" s="13">
        <v>100</v>
      </c>
      <c r="B1201" s="32" t="s">
        <v>1183</v>
      </c>
      <c r="C1201" s="30" t="s">
        <v>1116</v>
      </c>
      <c r="D1201" s="13" t="s">
        <v>374</v>
      </c>
      <c r="E1201" s="70" t="s">
        <v>1184</v>
      </c>
      <c r="F1201" s="32" t="s">
        <v>1185</v>
      </c>
      <c r="G1201" s="13" t="s">
        <v>1186</v>
      </c>
      <c r="H1201" s="56" t="s">
        <v>35</v>
      </c>
      <c r="I1201" s="56" t="s">
        <v>1185</v>
      </c>
      <c r="J1201" s="56" t="s">
        <v>1185</v>
      </c>
      <c r="K1201" s="13"/>
      <c r="L1201" s="131">
        <v>1448818</v>
      </c>
      <c r="M1201" s="131">
        <v>1448818</v>
      </c>
      <c r="N1201" s="73">
        <v>1448818</v>
      </c>
      <c r="O1201" s="74"/>
      <c r="P1201" s="75"/>
      <c r="Q1201" s="75"/>
    </row>
    <row r="1202" spans="1:17" s="76" customFormat="1" ht="27.6" x14ac:dyDescent="0.3">
      <c r="A1202" s="13">
        <v>101</v>
      </c>
      <c r="B1202" s="32" t="s">
        <v>1183</v>
      </c>
      <c r="C1202" s="30" t="s">
        <v>1117</v>
      </c>
      <c r="D1202" s="13" t="s">
        <v>374</v>
      </c>
      <c r="E1202" s="70" t="s">
        <v>1184</v>
      </c>
      <c r="F1202" s="32" t="s">
        <v>1185</v>
      </c>
      <c r="G1202" s="13" t="s">
        <v>1186</v>
      </c>
      <c r="H1202" s="56" t="s">
        <v>35</v>
      </c>
      <c r="I1202" s="56" t="s">
        <v>1185</v>
      </c>
      <c r="J1202" s="56" t="s">
        <v>1185</v>
      </c>
      <c r="K1202" s="13"/>
      <c r="L1202" s="131">
        <v>1749545</v>
      </c>
      <c r="M1202" s="131">
        <v>1749545</v>
      </c>
      <c r="N1202" s="73">
        <v>1756000</v>
      </c>
      <c r="O1202" s="74"/>
      <c r="P1202" s="75"/>
      <c r="Q1202" s="75"/>
    </row>
    <row r="1203" spans="1:17" s="76" customFormat="1" ht="27.6" x14ac:dyDescent="0.3">
      <c r="A1203" s="13">
        <v>102</v>
      </c>
      <c r="B1203" s="32" t="s">
        <v>1183</v>
      </c>
      <c r="C1203" s="30" t="s">
        <v>1118</v>
      </c>
      <c r="D1203" s="13" t="s">
        <v>374</v>
      </c>
      <c r="E1203" s="70" t="s">
        <v>1184</v>
      </c>
      <c r="F1203" s="32" t="s">
        <v>1185</v>
      </c>
      <c r="G1203" s="13" t="s">
        <v>1186</v>
      </c>
      <c r="H1203" s="56" t="s">
        <v>35</v>
      </c>
      <c r="I1203" s="56" t="s">
        <v>1185</v>
      </c>
      <c r="J1203" s="56" t="s">
        <v>1185</v>
      </c>
      <c r="K1203" s="13"/>
      <c r="L1203" s="131">
        <v>2112727</v>
      </c>
      <c r="M1203" s="131">
        <v>2112727</v>
      </c>
      <c r="N1203" s="73">
        <v>2113182</v>
      </c>
      <c r="O1203" s="74"/>
      <c r="P1203" s="75"/>
      <c r="Q1203" s="75"/>
    </row>
    <row r="1204" spans="1:17" s="76" customFormat="1" ht="27.6" x14ac:dyDescent="0.3">
      <c r="A1204" s="13">
        <v>103</v>
      </c>
      <c r="B1204" s="32" t="s">
        <v>1183</v>
      </c>
      <c r="C1204" s="30" t="s">
        <v>1119</v>
      </c>
      <c r="D1204" s="13" t="s">
        <v>374</v>
      </c>
      <c r="E1204" s="70" t="s">
        <v>1184</v>
      </c>
      <c r="F1204" s="32" t="s">
        <v>1185</v>
      </c>
      <c r="G1204" s="13" t="s">
        <v>1186</v>
      </c>
      <c r="H1204" s="56" t="s">
        <v>35</v>
      </c>
      <c r="I1204" s="56" t="s">
        <v>1185</v>
      </c>
      <c r="J1204" s="56" t="s">
        <v>1185</v>
      </c>
      <c r="K1204" s="13"/>
      <c r="L1204" s="131">
        <v>1002273</v>
      </c>
      <c r="M1204" s="131">
        <v>1002273</v>
      </c>
      <c r="N1204" s="73">
        <v>1002273</v>
      </c>
      <c r="O1204" s="74"/>
      <c r="P1204" s="75"/>
      <c r="Q1204" s="75"/>
    </row>
    <row r="1205" spans="1:17" s="76" customFormat="1" ht="27.6" x14ac:dyDescent="0.3">
      <c r="A1205" s="13">
        <v>104</v>
      </c>
      <c r="B1205" s="32" t="s">
        <v>1183</v>
      </c>
      <c r="C1205" s="30" t="s">
        <v>1120</v>
      </c>
      <c r="D1205" s="13" t="s">
        <v>374</v>
      </c>
      <c r="E1205" s="70" t="s">
        <v>1184</v>
      </c>
      <c r="F1205" s="32" t="s">
        <v>1185</v>
      </c>
      <c r="G1205" s="13" t="s">
        <v>1186</v>
      </c>
      <c r="H1205" s="56" t="s">
        <v>35</v>
      </c>
      <c r="I1205" s="56" t="s">
        <v>1185</v>
      </c>
      <c r="J1205" s="56" t="s">
        <v>1185</v>
      </c>
      <c r="K1205" s="13"/>
      <c r="L1205" s="131">
        <v>1235455</v>
      </c>
      <c r="M1205" s="131">
        <v>1235455</v>
      </c>
      <c r="N1205" s="73">
        <v>1235455</v>
      </c>
      <c r="O1205" s="74"/>
      <c r="P1205" s="75"/>
      <c r="Q1205" s="75"/>
    </row>
    <row r="1206" spans="1:17" s="76" customFormat="1" ht="27.6" x14ac:dyDescent="0.3">
      <c r="A1206" s="13">
        <v>105</v>
      </c>
      <c r="B1206" s="32" t="s">
        <v>1183</v>
      </c>
      <c r="C1206" s="30" t="s">
        <v>1121</v>
      </c>
      <c r="D1206" s="13" t="s">
        <v>374</v>
      </c>
      <c r="E1206" s="70" t="s">
        <v>1184</v>
      </c>
      <c r="F1206" s="32" t="s">
        <v>1185</v>
      </c>
      <c r="G1206" s="13" t="s">
        <v>1186</v>
      </c>
      <c r="H1206" s="56" t="s">
        <v>35</v>
      </c>
      <c r="I1206" s="56" t="s">
        <v>1185</v>
      </c>
      <c r="J1206" s="56" t="s">
        <v>1185</v>
      </c>
      <c r="K1206" s="13"/>
      <c r="L1206" s="131">
        <v>1515727</v>
      </c>
      <c r="M1206" s="131">
        <v>1515727</v>
      </c>
      <c r="N1206" s="73">
        <v>1515727</v>
      </c>
      <c r="O1206" s="74"/>
      <c r="P1206" s="75"/>
      <c r="Q1206" s="75"/>
    </row>
    <row r="1207" spans="1:17" s="76" customFormat="1" ht="27.6" x14ac:dyDescent="0.3">
      <c r="A1207" s="13">
        <v>106</v>
      </c>
      <c r="B1207" s="32" t="s">
        <v>1183</v>
      </c>
      <c r="C1207" s="30" t="s">
        <v>1122</v>
      </c>
      <c r="D1207" s="13" t="s">
        <v>374</v>
      </c>
      <c r="E1207" s="70" t="s">
        <v>1184</v>
      </c>
      <c r="F1207" s="32" t="s">
        <v>1185</v>
      </c>
      <c r="G1207" s="13" t="s">
        <v>1186</v>
      </c>
      <c r="H1207" s="56" t="s">
        <v>35</v>
      </c>
      <c r="I1207" s="56" t="s">
        <v>1185</v>
      </c>
      <c r="J1207" s="56" t="s">
        <v>1185</v>
      </c>
      <c r="K1207" s="13"/>
      <c r="L1207" s="131">
        <v>1837545</v>
      </c>
      <c r="M1207" s="131">
        <v>1837545</v>
      </c>
      <c r="N1207" s="73">
        <v>1837545</v>
      </c>
      <c r="O1207" s="74"/>
      <c r="P1207" s="75"/>
      <c r="Q1207" s="75"/>
    </row>
    <row r="1208" spans="1:17" s="76" customFormat="1" ht="27.6" x14ac:dyDescent="0.3">
      <c r="A1208" s="13">
        <v>107</v>
      </c>
      <c r="B1208" s="32" t="s">
        <v>1183</v>
      </c>
      <c r="C1208" s="30" t="s">
        <v>1123</v>
      </c>
      <c r="D1208" s="13" t="s">
        <v>374</v>
      </c>
      <c r="E1208" s="70" t="s">
        <v>1184</v>
      </c>
      <c r="F1208" s="32" t="s">
        <v>1185</v>
      </c>
      <c r="G1208" s="13" t="s">
        <v>1186</v>
      </c>
      <c r="H1208" s="56" t="s">
        <v>35</v>
      </c>
      <c r="I1208" s="56" t="s">
        <v>1185</v>
      </c>
      <c r="J1208" s="56" t="s">
        <v>1185</v>
      </c>
      <c r="K1208" s="13"/>
      <c r="L1208" s="131">
        <v>2220000</v>
      </c>
      <c r="M1208" s="131">
        <v>2220000</v>
      </c>
      <c r="N1208" s="73">
        <v>2229273</v>
      </c>
      <c r="O1208" s="74"/>
      <c r="P1208" s="75"/>
      <c r="Q1208" s="75"/>
    </row>
    <row r="1209" spans="1:17" s="76" customFormat="1" ht="27.6" x14ac:dyDescent="0.3">
      <c r="A1209" s="13">
        <v>108</v>
      </c>
      <c r="B1209" s="32" t="s">
        <v>1183</v>
      </c>
      <c r="C1209" s="30" t="s">
        <v>1124</v>
      </c>
      <c r="D1209" s="13" t="s">
        <v>374</v>
      </c>
      <c r="E1209" s="70" t="s">
        <v>1184</v>
      </c>
      <c r="F1209" s="32" t="s">
        <v>1185</v>
      </c>
      <c r="G1209" s="13" t="s">
        <v>1186</v>
      </c>
      <c r="H1209" s="56" t="s">
        <v>35</v>
      </c>
      <c r="I1209" s="56" t="s">
        <v>1185</v>
      </c>
      <c r="J1209" s="56" t="s">
        <v>1185</v>
      </c>
      <c r="K1209" s="13"/>
      <c r="L1209" s="131">
        <v>2680727</v>
      </c>
      <c r="M1209" s="131">
        <v>2680727</v>
      </c>
      <c r="N1209" s="73">
        <v>2680727</v>
      </c>
      <c r="O1209" s="74"/>
      <c r="P1209" s="75"/>
      <c r="Q1209" s="75"/>
    </row>
    <row r="1210" spans="1:17" s="76" customFormat="1" ht="27.6" x14ac:dyDescent="0.3">
      <c r="A1210" s="13">
        <v>109</v>
      </c>
      <c r="B1210" s="32" t="s">
        <v>1183</v>
      </c>
      <c r="C1210" s="30" t="s">
        <v>1125</v>
      </c>
      <c r="D1210" s="13" t="s">
        <v>374</v>
      </c>
      <c r="E1210" s="70" t="s">
        <v>1184</v>
      </c>
      <c r="F1210" s="32" t="s">
        <v>1185</v>
      </c>
      <c r="G1210" s="13" t="s">
        <v>1186</v>
      </c>
      <c r="H1210" s="56" t="s">
        <v>35</v>
      </c>
      <c r="I1210" s="56" t="s">
        <v>1185</v>
      </c>
      <c r="J1210" s="56" t="s">
        <v>1185</v>
      </c>
      <c r="K1210" s="13"/>
      <c r="L1210" s="131">
        <v>1264455</v>
      </c>
      <c r="M1210" s="131">
        <v>1264455</v>
      </c>
      <c r="N1210" s="73">
        <v>1264455</v>
      </c>
      <c r="O1210" s="74"/>
      <c r="P1210" s="75"/>
      <c r="Q1210" s="75"/>
    </row>
    <row r="1211" spans="1:17" s="76" customFormat="1" ht="27.6" x14ac:dyDescent="0.3">
      <c r="A1211" s="13">
        <v>110</v>
      </c>
      <c r="B1211" s="32" t="s">
        <v>1183</v>
      </c>
      <c r="C1211" s="30" t="s">
        <v>1126</v>
      </c>
      <c r="D1211" s="13" t="s">
        <v>374</v>
      </c>
      <c r="E1211" s="70" t="s">
        <v>1184</v>
      </c>
      <c r="F1211" s="32" t="s">
        <v>1185</v>
      </c>
      <c r="G1211" s="13" t="s">
        <v>1186</v>
      </c>
      <c r="H1211" s="56" t="s">
        <v>35</v>
      </c>
      <c r="I1211" s="56" t="s">
        <v>1185</v>
      </c>
      <c r="J1211" s="56" t="s">
        <v>1185</v>
      </c>
      <c r="K1211" s="13"/>
      <c r="L1211" s="131">
        <v>1556909</v>
      </c>
      <c r="M1211" s="131">
        <v>1556909</v>
      </c>
      <c r="N1211" s="73">
        <v>1584364</v>
      </c>
      <c r="O1211" s="74"/>
      <c r="P1211" s="75"/>
      <c r="Q1211" s="75"/>
    </row>
    <row r="1212" spans="1:17" s="76" customFormat="1" ht="27.6" x14ac:dyDescent="0.3">
      <c r="A1212" s="13">
        <v>111</v>
      </c>
      <c r="B1212" s="32" t="s">
        <v>1183</v>
      </c>
      <c r="C1212" s="30" t="s">
        <v>1127</v>
      </c>
      <c r="D1212" s="13" t="s">
        <v>374</v>
      </c>
      <c r="E1212" s="70" t="s">
        <v>1184</v>
      </c>
      <c r="F1212" s="32" t="s">
        <v>1185</v>
      </c>
      <c r="G1212" s="13" t="s">
        <v>1186</v>
      </c>
      <c r="H1212" s="56" t="s">
        <v>35</v>
      </c>
      <c r="I1212" s="56" t="s">
        <v>1185</v>
      </c>
      <c r="J1212" s="56" t="s">
        <v>1185</v>
      </c>
      <c r="K1212" s="13"/>
      <c r="L1212" s="131">
        <v>1926000</v>
      </c>
      <c r="M1212" s="131">
        <v>1926000</v>
      </c>
      <c r="N1212" s="73">
        <v>1926000</v>
      </c>
      <c r="O1212" s="74"/>
      <c r="P1212" s="75"/>
      <c r="Q1212" s="75"/>
    </row>
    <row r="1213" spans="1:17" s="76" customFormat="1" ht="27.6" x14ac:dyDescent="0.3">
      <c r="A1213" s="13">
        <v>112</v>
      </c>
      <c r="B1213" s="32" t="s">
        <v>1183</v>
      </c>
      <c r="C1213" s="30" t="s">
        <v>1128</v>
      </c>
      <c r="D1213" s="13" t="s">
        <v>374</v>
      </c>
      <c r="E1213" s="70" t="s">
        <v>1184</v>
      </c>
      <c r="F1213" s="32" t="s">
        <v>1185</v>
      </c>
      <c r="G1213" s="13" t="s">
        <v>1186</v>
      </c>
      <c r="H1213" s="56" t="s">
        <v>35</v>
      </c>
      <c r="I1213" s="56" t="s">
        <v>1185</v>
      </c>
      <c r="J1213" s="56" t="s">
        <v>1185</v>
      </c>
      <c r="K1213" s="13"/>
      <c r="L1213" s="131">
        <v>2326364</v>
      </c>
      <c r="M1213" s="131">
        <v>2326364</v>
      </c>
      <c r="N1213" s="73">
        <v>2326364</v>
      </c>
      <c r="O1213" s="74"/>
      <c r="P1213" s="75"/>
      <c r="Q1213" s="75"/>
    </row>
    <row r="1214" spans="1:17" s="76" customFormat="1" ht="27.6" x14ac:dyDescent="0.3">
      <c r="A1214" s="13">
        <v>113</v>
      </c>
      <c r="B1214" s="32" t="s">
        <v>1183</v>
      </c>
      <c r="C1214" s="30" t="s">
        <v>1129</v>
      </c>
      <c r="D1214" s="13" t="s">
        <v>374</v>
      </c>
      <c r="E1214" s="70" t="s">
        <v>1184</v>
      </c>
      <c r="F1214" s="32" t="s">
        <v>1185</v>
      </c>
      <c r="G1214" s="13" t="s">
        <v>1186</v>
      </c>
      <c r="H1214" s="56" t="s">
        <v>35</v>
      </c>
      <c r="I1214" s="56" t="s">
        <v>1185</v>
      </c>
      <c r="J1214" s="56" t="s">
        <v>1185</v>
      </c>
      <c r="K1214" s="13"/>
      <c r="L1214" s="131">
        <v>2817455</v>
      </c>
      <c r="M1214" s="131">
        <v>2817455</v>
      </c>
      <c r="N1214" s="73">
        <v>2841000</v>
      </c>
      <c r="O1214" s="74"/>
      <c r="P1214" s="75"/>
      <c r="Q1214" s="75"/>
    </row>
    <row r="1215" spans="1:17" s="76" customFormat="1" ht="27.6" x14ac:dyDescent="0.3">
      <c r="A1215" s="13">
        <v>114</v>
      </c>
      <c r="B1215" s="32" t="s">
        <v>1183</v>
      </c>
      <c r="C1215" s="30" t="s">
        <v>1130</v>
      </c>
      <c r="D1215" s="13" t="s">
        <v>374</v>
      </c>
      <c r="E1215" s="70" t="s">
        <v>1184</v>
      </c>
      <c r="F1215" s="32" t="s">
        <v>1185</v>
      </c>
      <c r="G1215" s="13" t="s">
        <v>1186</v>
      </c>
      <c r="H1215" s="56" t="s">
        <v>35</v>
      </c>
      <c r="I1215" s="56" t="s">
        <v>1185</v>
      </c>
      <c r="J1215" s="56" t="s">
        <v>1185</v>
      </c>
      <c r="K1215" s="13"/>
      <c r="L1215" s="131">
        <v>3412000</v>
      </c>
      <c r="M1215" s="131">
        <v>3412000</v>
      </c>
      <c r="N1215" s="73">
        <v>3414182</v>
      </c>
      <c r="O1215" s="74"/>
      <c r="P1215" s="75"/>
      <c r="Q1215" s="75"/>
    </row>
    <row r="1216" spans="1:17" s="76" customFormat="1" ht="27.6" x14ac:dyDescent="0.3">
      <c r="A1216" s="13">
        <v>115</v>
      </c>
      <c r="B1216" s="32" t="s">
        <v>1183</v>
      </c>
      <c r="C1216" s="30" t="s">
        <v>1131</v>
      </c>
      <c r="D1216" s="13" t="s">
        <v>374</v>
      </c>
      <c r="E1216" s="70" t="s">
        <v>1184</v>
      </c>
      <c r="F1216" s="32" t="s">
        <v>1185</v>
      </c>
      <c r="G1216" s="13" t="s">
        <v>1186</v>
      </c>
      <c r="H1216" s="56" t="s">
        <v>35</v>
      </c>
      <c r="I1216" s="56" t="s">
        <v>1185</v>
      </c>
      <c r="J1216" s="56" t="s">
        <v>1185</v>
      </c>
      <c r="K1216" s="13"/>
      <c r="L1216" s="131">
        <v>1615909</v>
      </c>
      <c r="M1216" s="131">
        <v>1615909</v>
      </c>
      <c r="N1216" s="73">
        <v>1615909</v>
      </c>
      <c r="O1216" s="74"/>
      <c r="P1216" s="75"/>
      <c r="Q1216" s="75"/>
    </row>
    <row r="1217" spans="1:23" s="76" customFormat="1" ht="27.6" x14ac:dyDescent="0.3">
      <c r="A1217" s="13">
        <v>116</v>
      </c>
      <c r="B1217" s="32" t="s">
        <v>1183</v>
      </c>
      <c r="C1217" s="30" t="s">
        <v>1132</v>
      </c>
      <c r="D1217" s="13" t="s">
        <v>374</v>
      </c>
      <c r="E1217" s="70" t="s">
        <v>1184</v>
      </c>
      <c r="F1217" s="32" t="s">
        <v>1185</v>
      </c>
      <c r="G1217" s="13" t="s">
        <v>1186</v>
      </c>
      <c r="H1217" s="56" t="s">
        <v>35</v>
      </c>
      <c r="I1217" s="56" t="s">
        <v>1185</v>
      </c>
      <c r="J1217" s="56" t="s">
        <v>1185</v>
      </c>
      <c r="K1217" s="13"/>
      <c r="L1217" s="131">
        <v>1987273</v>
      </c>
      <c r="M1217" s="131">
        <v>1987273</v>
      </c>
      <c r="N1217" s="73">
        <v>1988727</v>
      </c>
      <c r="O1217" s="74"/>
      <c r="P1217" s="75"/>
      <c r="Q1217" s="75"/>
    </row>
    <row r="1218" spans="1:23" s="76" customFormat="1" ht="27.6" x14ac:dyDescent="0.3">
      <c r="A1218" s="13">
        <v>117</v>
      </c>
      <c r="B1218" s="32" t="s">
        <v>1183</v>
      </c>
      <c r="C1218" s="30" t="s">
        <v>1133</v>
      </c>
      <c r="D1218" s="13" t="s">
        <v>374</v>
      </c>
      <c r="E1218" s="70" t="s">
        <v>1184</v>
      </c>
      <c r="F1218" s="32" t="s">
        <v>1185</v>
      </c>
      <c r="G1218" s="13" t="s">
        <v>1186</v>
      </c>
      <c r="H1218" s="56" t="s">
        <v>35</v>
      </c>
      <c r="I1218" s="56" t="s">
        <v>1185</v>
      </c>
      <c r="J1218" s="56" t="s">
        <v>1185</v>
      </c>
      <c r="K1218" s="13"/>
      <c r="L1218" s="131">
        <v>2433727</v>
      </c>
      <c r="M1218" s="131">
        <v>2433727</v>
      </c>
      <c r="N1218" s="73">
        <v>2433727</v>
      </c>
      <c r="O1218" s="74"/>
      <c r="P1218" s="75"/>
      <c r="Q1218" s="75"/>
    </row>
    <row r="1219" spans="1:23" s="76" customFormat="1" ht="27.6" x14ac:dyDescent="0.3">
      <c r="A1219" s="13">
        <v>118</v>
      </c>
      <c r="B1219" s="32" t="s">
        <v>1183</v>
      </c>
      <c r="C1219" s="30" t="s">
        <v>1134</v>
      </c>
      <c r="D1219" s="13" t="s">
        <v>374</v>
      </c>
      <c r="E1219" s="70" t="s">
        <v>1184</v>
      </c>
      <c r="F1219" s="32" t="s">
        <v>1185</v>
      </c>
      <c r="G1219" s="13" t="s">
        <v>1186</v>
      </c>
      <c r="H1219" s="56" t="s">
        <v>35</v>
      </c>
      <c r="I1219" s="56" t="s">
        <v>1185</v>
      </c>
      <c r="J1219" s="56" t="s">
        <v>1185</v>
      </c>
      <c r="K1219" s="13"/>
      <c r="L1219" s="131">
        <v>2941364</v>
      </c>
      <c r="M1219" s="131">
        <v>2941364</v>
      </c>
      <c r="N1219" s="73">
        <v>2941364</v>
      </c>
      <c r="P1219" s="75"/>
      <c r="Q1219" s="77"/>
      <c r="S1219" s="78"/>
      <c r="T1219" s="74"/>
    </row>
    <row r="1220" spans="1:23" s="76" customFormat="1" ht="27.6" x14ac:dyDescent="0.3">
      <c r="A1220" s="13">
        <v>119</v>
      </c>
      <c r="B1220" s="32" t="s">
        <v>1183</v>
      </c>
      <c r="C1220" s="30" t="s">
        <v>1135</v>
      </c>
      <c r="D1220" s="13" t="s">
        <v>374</v>
      </c>
      <c r="E1220" s="70" t="s">
        <v>1184</v>
      </c>
      <c r="F1220" s="32" t="s">
        <v>1185</v>
      </c>
      <c r="G1220" s="13" t="s">
        <v>1186</v>
      </c>
      <c r="H1220" s="56" t="s">
        <v>35</v>
      </c>
      <c r="I1220" s="56" t="s">
        <v>1185</v>
      </c>
      <c r="J1220" s="56" t="s">
        <v>1185</v>
      </c>
      <c r="K1220" s="13"/>
      <c r="L1220" s="131">
        <v>3560909</v>
      </c>
      <c r="M1220" s="131">
        <v>3560909</v>
      </c>
      <c r="N1220" s="73">
        <v>3595909</v>
      </c>
      <c r="P1220" s="75"/>
      <c r="Q1220" s="77"/>
      <c r="S1220" s="78"/>
      <c r="T1220" s="74"/>
    </row>
    <row r="1221" spans="1:23" s="76" customFormat="1" ht="27.6" x14ac:dyDescent="0.3">
      <c r="A1221" s="13">
        <v>120</v>
      </c>
      <c r="B1221" s="32" t="s">
        <v>1183</v>
      </c>
      <c r="C1221" s="30" t="s">
        <v>1136</v>
      </c>
      <c r="D1221" s="13" t="s">
        <v>374</v>
      </c>
      <c r="E1221" s="70" t="s">
        <v>1184</v>
      </c>
      <c r="F1221" s="32" t="s">
        <v>1185</v>
      </c>
      <c r="G1221" s="13" t="s">
        <v>1186</v>
      </c>
      <c r="H1221" s="56" t="s">
        <v>35</v>
      </c>
      <c r="I1221" s="56" t="s">
        <v>1185</v>
      </c>
      <c r="J1221" s="56" t="s">
        <v>1185</v>
      </c>
      <c r="K1221" s="13"/>
      <c r="L1221" s="131">
        <v>4310909</v>
      </c>
      <c r="M1221" s="131">
        <v>4310909</v>
      </c>
      <c r="N1221" s="73">
        <v>4316091</v>
      </c>
      <c r="P1221" s="75"/>
      <c r="Q1221" s="77"/>
      <c r="S1221" s="78"/>
      <c r="T1221" s="74"/>
    </row>
    <row r="1222" spans="1:23" s="76" customFormat="1" ht="27.6" x14ac:dyDescent="0.3">
      <c r="A1222" s="13">
        <v>121</v>
      </c>
      <c r="B1222" s="32" t="s">
        <v>1183</v>
      </c>
      <c r="C1222" s="30" t="s">
        <v>1137</v>
      </c>
      <c r="D1222" s="13" t="s">
        <v>374</v>
      </c>
      <c r="E1222" s="70" t="s">
        <v>1184</v>
      </c>
      <c r="F1222" s="32" t="s">
        <v>1185</v>
      </c>
      <c r="G1222" s="13" t="s">
        <v>1186</v>
      </c>
      <c r="H1222" s="56" t="s">
        <v>35</v>
      </c>
      <c r="I1222" s="56" t="s">
        <v>1185</v>
      </c>
      <c r="J1222" s="56" t="s">
        <v>1185</v>
      </c>
      <c r="K1222" s="13"/>
      <c r="L1222" s="131">
        <v>1967909</v>
      </c>
      <c r="M1222" s="131">
        <v>1967909</v>
      </c>
      <c r="N1222" s="73">
        <v>1967909</v>
      </c>
      <c r="P1222" s="75"/>
      <c r="Q1222" s="75"/>
      <c r="S1222" s="78"/>
      <c r="T1222" s="74"/>
    </row>
    <row r="1223" spans="1:23" s="76" customFormat="1" ht="27.6" x14ac:dyDescent="0.3">
      <c r="A1223" s="13">
        <v>122</v>
      </c>
      <c r="B1223" s="32" t="s">
        <v>1183</v>
      </c>
      <c r="C1223" s="30" t="s">
        <v>1138</v>
      </c>
      <c r="D1223" s="13" t="s">
        <v>374</v>
      </c>
      <c r="E1223" s="70" t="s">
        <v>1184</v>
      </c>
      <c r="F1223" s="32" t="s">
        <v>1185</v>
      </c>
      <c r="G1223" s="13" t="s">
        <v>1186</v>
      </c>
      <c r="H1223" s="56" t="s">
        <v>35</v>
      </c>
      <c r="I1223" s="56" t="s">
        <v>1185</v>
      </c>
      <c r="J1223" s="56" t="s">
        <v>1185</v>
      </c>
      <c r="K1223" s="13"/>
      <c r="L1223" s="131">
        <v>2467091</v>
      </c>
      <c r="M1223" s="131">
        <v>2467091</v>
      </c>
      <c r="N1223" s="73">
        <v>2467091</v>
      </c>
      <c r="P1223" s="75"/>
      <c r="Q1223" s="75"/>
      <c r="S1223" s="78"/>
      <c r="T1223" s="74"/>
    </row>
    <row r="1224" spans="1:23" s="76" customFormat="1" ht="27.6" x14ac:dyDescent="0.3">
      <c r="A1224" s="13">
        <v>123</v>
      </c>
      <c r="B1224" s="32" t="s">
        <v>1183</v>
      </c>
      <c r="C1224" s="30" t="s">
        <v>1139</v>
      </c>
      <c r="D1224" s="13" t="s">
        <v>374</v>
      </c>
      <c r="E1224" s="70" t="s">
        <v>1184</v>
      </c>
      <c r="F1224" s="32" t="s">
        <v>1185</v>
      </c>
      <c r="G1224" s="13" t="s">
        <v>1186</v>
      </c>
      <c r="H1224" s="56" t="s">
        <v>35</v>
      </c>
      <c r="I1224" s="56" t="s">
        <v>1185</v>
      </c>
      <c r="J1224" s="56" t="s">
        <v>1185</v>
      </c>
      <c r="K1224" s="13"/>
      <c r="L1224" s="131">
        <v>3026455</v>
      </c>
      <c r="M1224" s="131">
        <v>3026455</v>
      </c>
      <c r="N1224" s="73">
        <v>3026455</v>
      </c>
      <c r="P1224" s="75"/>
      <c r="Q1224" s="75"/>
      <c r="S1224" s="78"/>
      <c r="T1224" s="74"/>
    </row>
    <row r="1225" spans="1:23" s="76" customFormat="1" ht="27.6" x14ac:dyDescent="0.3">
      <c r="A1225" s="13">
        <v>124</v>
      </c>
      <c r="B1225" s="32" t="s">
        <v>1183</v>
      </c>
      <c r="C1225" s="30" t="s">
        <v>1140</v>
      </c>
      <c r="D1225" s="13" t="s">
        <v>374</v>
      </c>
      <c r="E1225" s="70" t="s">
        <v>1184</v>
      </c>
      <c r="F1225" s="32" t="s">
        <v>1185</v>
      </c>
      <c r="G1225" s="13" t="s">
        <v>1186</v>
      </c>
      <c r="H1225" s="56" t="s">
        <v>35</v>
      </c>
      <c r="I1225" s="56" t="s">
        <v>1185</v>
      </c>
      <c r="J1225" s="56" t="s">
        <v>1185</v>
      </c>
      <c r="K1225" s="13"/>
      <c r="L1225" s="131">
        <v>3660545</v>
      </c>
      <c r="M1225" s="131">
        <v>3660545</v>
      </c>
      <c r="N1225" s="73">
        <v>3660545</v>
      </c>
      <c r="P1225" s="75"/>
      <c r="Q1225" s="75"/>
      <c r="S1225" s="78"/>
      <c r="T1225" s="74"/>
    </row>
    <row r="1226" spans="1:23" s="76" customFormat="1" ht="27.6" x14ac:dyDescent="0.3">
      <c r="A1226" s="13">
        <v>125</v>
      </c>
      <c r="B1226" s="32" t="s">
        <v>1183</v>
      </c>
      <c r="C1226" s="30" t="s">
        <v>1141</v>
      </c>
      <c r="D1226" s="13" t="s">
        <v>374</v>
      </c>
      <c r="E1226" s="70" t="s">
        <v>1184</v>
      </c>
      <c r="F1226" s="32" t="s">
        <v>1185</v>
      </c>
      <c r="G1226" s="13" t="s">
        <v>1186</v>
      </c>
      <c r="H1226" s="56" t="s">
        <v>35</v>
      </c>
      <c r="I1226" s="56" t="s">
        <v>1185</v>
      </c>
      <c r="J1226" s="56" t="s">
        <v>1185</v>
      </c>
      <c r="K1226" s="13"/>
      <c r="L1226" s="131">
        <v>4457545</v>
      </c>
      <c r="M1226" s="131">
        <v>4457545</v>
      </c>
      <c r="N1226" s="73">
        <v>4457545</v>
      </c>
      <c r="P1226" s="75"/>
      <c r="Q1226" s="77"/>
      <c r="S1226" s="78"/>
      <c r="T1226" s="74"/>
    </row>
    <row r="1227" spans="1:23" s="76" customFormat="1" ht="27.6" x14ac:dyDescent="0.3">
      <c r="A1227" s="13">
        <v>126</v>
      </c>
      <c r="B1227" s="32" t="s">
        <v>1183</v>
      </c>
      <c r="C1227" s="30" t="s">
        <v>1142</v>
      </c>
      <c r="D1227" s="13" t="s">
        <v>374</v>
      </c>
      <c r="E1227" s="70" t="s">
        <v>1184</v>
      </c>
      <c r="F1227" s="32" t="s">
        <v>1185</v>
      </c>
      <c r="G1227" s="13" t="s">
        <v>1186</v>
      </c>
      <c r="H1227" s="56" t="s">
        <v>35</v>
      </c>
      <c r="I1227" s="56" t="s">
        <v>1185</v>
      </c>
      <c r="J1227" s="56" t="s">
        <v>1185</v>
      </c>
      <c r="K1227" s="13"/>
      <c r="L1227" s="131">
        <v>5338545</v>
      </c>
      <c r="M1227" s="131">
        <v>5338545</v>
      </c>
      <c r="N1227" s="73">
        <v>5338545</v>
      </c>
      <c r="P1227" s="75"/>
      <c r="Q1227" s="77"/>
      <c r="S1227" s="78"/>
      <c r="T1227" s="74"/>
    </row>
    <row r="1228" spans="1:23" s="76" customFormat="1" ht="27.6" x14ac:dyDescent="0.3">
      <c r="A1228" s="13">
        <v>127</v>
      </c>
      <c r="B1228" s="32" t="s">
        <v>1183</v>
      </c>
      <c r="C1228" s="30" t="s">
        <v>1143</v>
      </c>
      <c r="D1228" s="13" t="s">
        <v>374</v>
      </c>
      <c r="E1228" s="70" t="s">
        <v>1184</v>
      </c>
      <c r="F1228" s="32" t="s">
        <v>1185</v>
      </c>
      <c r="G1228" s="13" t="s">
        <v>1186</v>
      </c>
      <c r="H1228" s="56" t="s">
        <v>35</v>
      </c>
      <c r="I1228" s="56" t="s">
        <v>1185</v>
      </c>
      <c r="J1228" s="56" t="s">
        <v>1185</v>
      </c>
      <c r="K1228" s="13"/>
      <c r="L1228" s="131">
        <v>2702727</v>
      </c>
      <c r="M1228" s="131">
        <v>2702727</v>
      </c>
      <c r="N1228" s="73">
        <v>2702727</v>
      </c>
      <c r="P1228" s="75"/>
      <c r="Q1228" s="77"/>
      <c r="S1228" s="78"/>
      <c r="T1228" s="74"/>
    </row>
    <row r="1229" spans="1:23" s="76" customFormat="1" ht="27.6" x14ac:dyDescent="0.3">
      <c r="A1229" s="13">
        <v>128</v>
      </c>
      <c r="B1229" s="32" t="s">
        <v>1183</v>
      </c>
      <c r="C1229" s="30" t="s">
        <v>1144</v>
      </c>
      <c r="D1229" s="13" t="s">
        <v>374</v>
      </c>
      <c r="E1229" s="70" t="s">
        <v>1184</v>
      </c>
      <c r="F1229" s="32" t="s">
        <v>1185</v>
      </c>
      <c r="G1229" s="13" t="s">
        <v>1186</v>
      </c>
      <c r="H1229" s="56" t="s">
        <v>35</v>
      </c>
      <c r="I1229" s="56" t="s">
        <v>1185</v>
      </c>
      <c r="J1229" s="56" t="s">
        <v>1185</v>
      </c>
      <c r="K1229" s="13"/>
      <c r="L1229" s="131">
        <v>3332727</v>
      </c>
      <c r="M1229" s="131">
        <v>3332727</v>
      </c>
      <c r="N1229" s="73">
        <v>3332727</v>
      </c>
      <c r="P1229" s="75"/>
      <c r="Q1229" s="77"/>
      <c r="S1229" s="78"/>
      <c r="T1229" s="74"/>
    </row>
    <row r="1230" spans="1:23" s="76" customFormat="1" ht="27.6" x14ac:dyDescent="0.3">
      <c r="A1230" s="13">
        <v>129</v>
      </c>
      <c r="B1230" s="32" t="s">
        <v>1183</v>
      </c>
      <c r="C1230" s="30" t="s">
        <v>1145</v>
      </c>
      <c r="D1230" s="13" t="s">
        <v>374</v>
      </c>
      <c r="E1230" s="70" t="s">
        <v>1184</v>
      </c>
      <c r="F1230" s="32" t="s">
        <v>1185</v>
      </c>
      <c r="G1230" s="13" t="s">
        <v>1186</v>
      </c>
      <c r="H1230" s="56" t="s">
        <v>35</v>
      </c>
      <c r="I1230" s="56" t="s">
        <v>1185</v>
      </c>
      <c r="J1230" s="56" t="s">
        <v>1185</v>
      </c>
      <c r="K1230" s="13"/>
      <c r="L1230" s="131">
        <v>4091818</v>
      </c>
      <c r="M1230" s="131">
        <v>4091818</v>
      </c>
      <c r="N1230" s="73">
        <v>4091818</v>
      </c>
      <c r="P1230" s="75"/>
      <c r="Q1230" s="77"/>
      <c r="S1230" s="78"/>
      <c r="T1230" s="74"/>
    </row>
    <row r="1231" spans="1:23" s="76" customFormat="1" ht="27.6" x14ac:dyDescent="0.3">
      <c r="A1231" s="13">
        <v>130</v>
      </c>
      <c r="B1231" s="32" t="s">
        <v>1183</v>
      </c>
      <c r="C1231" s="30" t="s">
        <v>1146</v>
      </c>
      <c r="D1231" s="13" t="s">
        <v>374</v>
      </c>
      <c r="E1231" s="70" t="s">
        <v>1184</v>
      </c>
      <c r="F1231" s="32" t="s">
        <v>1185</v>
      </c>
      <c r="G1231" s="13" t="s">
        <v>1186</v>
      </c>
      <c r="H1231" s="56" t="s">
        <v>35</v>
      </c>
      <c r="I1231" s="56" t="s">
        <v>1185</v>
      </c>
      <c r="J1231" s="56" t="s">
        <v>1185</v>
      </c>
      <c r="K1231" s="13"/>
      <c r="L1231" s="131">
        <v>4994545</v>
      </c>
      <c r="M1231" s="131">
        <v>4994545</v>
      </c>
      <c r="N1231" s="73">
        <v>4994545</v>
      </c>
      <c r="P1231" s="79"/>
      <c r="Q1231" s="79"/>
      <c r="R1231" s="86"/>
      <c r="S1231" s="78"/>
      <c r="T1231" s="74"/>
      <c r="V1231" s="80"/>
      <c r="W1231" s="80"/>
    </row>
    <row r="1232" spans="1:23" s="76" customFormat="1" ht="27.6" x14ac:dyDescent="0.3">
      <c r="A1232" s="13">
        <v>131</v>
      </c>
      <c r="B1232" s="32" t="s">
        <v>1183</v>
      </c>
      <c r="C1232" s="30" t="s">
        <v>1147</v>
      </c>
      <c r="D1232" s="13" t="s">
        <v>374</v>
      </c>
      <c r="E1232" s="70" t="s">
        <v>1184</v>
      </c>
      <c r="F1232" s="32" t="s">
        <v>1185</v>
      </c>
      <c r="G1232" s="13" t="s">
        <v>1186</v>
      </c>
      <c r="H1232" s="56" t="s">
        <v>35</v>
      </c>
      <c r="I1232" s="56" t="s">
        <v>1185</v>
      </c>
      <c r="J1232" s="56" t="s">
        <v>1185</v>
      </c>
      <c r="K1232" s="13"/>
      <c r="L1232" s="131">
        <v>6032727</v>
      </c>
      <c r="M1232" s="131">
        <v>6032727</v>
      </c>
      <c r="N1232" s="73">
        <v>6032727</v>
      </c>
      <c r="P1232" s="79"/>
      <c r="Q1232" s="79"/>
      <c r="R1232" s="86"/>
      <c r="S1232" s="78"/>
      <c r="T1232" s="74"/>
      <c r="V1232" s="80"/>
    </row>
    <row r="1233" spans="1:22" s="76" customFormat="1" ht="27.6" x14ac:dyDescent="0.3">
      <c r="A1233" s="13">
        <v>132</v>
      </c>
      <c r="B1233" s="32" t="s">
        <v>1183</v>
      </c>
      <c r="C1233" s="30" t="s">
        <v>1148</v>
      </c>
      <c r="D1233" s="13" t="s">
        <v>374</v>
      </c>
      <c r="E1233" s="70" t="s">
        <v>1184</v>
      </c>
      <c r="F1233" s="32" t="s">
        <v>1185</v>
      </c>
      <c r="G1233" s="13" t="s">
        <v>1186</v>
      </c>
      <c r="H1233" s="56" t="s">
        <v>35</v>
      </c>
      <c r="I1233" s="56" t="s">
        <v>1185</v>
      </c>
      <c r="J1233" s="56" t="s">
        <v>1185</v>
      </c>
      <c r="K1233" s="13"/>
      <c r="L1233" s="131">
        <v>3424545</v>
      </c>
      <c r="M1233" s="131">
        <v>3424545</v>
      </c>
      <c r="N1233" s="73">
        <v>3424545</v>
      </c>
      <c r="P1233" s="79"/>
      <c r="Q1233" s="79"/>
      <c r="R1233" s="86"/>
      <c r="S1233" s="78"/>
      <c r="T1233" s="74"/>
      <c r="V1233" s="80"/>
    </row>
    <row r="1234" spans="1:22" s="76" customFormat="1" ht="27.6" x14ac:dyDescent="0.3">
      <c r="A1234" s="13">
        <v>133</v>
      </c>
      <c r="B1234" s="32" t="s">
        <v>1183</v>
      </c>
      <c r="C1234" s="30" t="s">
        <v>1149</v>
      </c>
      <c r="D1234" s="13" t="s">
        <v>374</v>
      </c>
      <c r="E1234" s="70" t="s">
        <v>1184</v>
      </c>
      <c r="F1234" s="32" t="s">
        <v>1185</v>
      </c>
      <c r="G1234" s="13" t="s">
        <v>1186</v>
      </c>
      <c r="H1234" s="56" t="s">
        <v>35</v>
      </c>
      <c r="I1234" s="56" t="s">
        <v>1185</v>
      </c>
      <c r="J1234" s="56" t="s">
        <v>1185</v>
      </c>
      <c r="K1234" s="13"/>
      <c r="L1234" s="131">
        <v>4210909</v>
      </c>
      <c r="M1234" s="131">
        <v>4210909</v>
      </c>
      <c r="N1234" s="73">
        <v>4210909</v>
      </c>
      <c r="P1234" s="79"/>
      <c r="Q1234" s="79"/>
      <c r="R1234" s="86"/>
      <c r="S1234" s="78"/>
      <c r="T1234" s="74"/>
      <c r="V1234" s="80"/>
    </row>
    <row r="1235" spans="1:22" s="76" customFormat="1" ht="27.6" x14ac:dyDescent="0.3">
      <c r="A1235" s="13">
        <v>134</v>
      </c>
      <c r="B1235" s="32" t="s">
        <v>1183</v>
      </c>
      <c r="C1235" s="30" t="s">
        <v>1150</v>
      </c>
      <c r="D1235" s="13" t="s">
        <v>374</v>
      </c>
      <c r="E1235" s="70" t="s">
        <v>1184</v>
      </c>
      <c r="F1235" s="32" t="s">
        <v>1185</v>
      </c>
      <c r="G1235" s="13" t="s">
        <v>1186</v>
      </c>
      <c r="H1235" s="56" t="s">
        <v>35</v>
      </c>
      <c r="I1235" s="56" t="s">
        <v>1185</v>
      </c>
      <c r="J1235" s="56" t="s">
        <v>1185</v>
      </c>
      <c r="K1235" s="13"/>
      <c r="L1235" s="131">
        <v>5182727</v>
      </c>
      <c r="M1235" s="131">
        <v>5182727</v>
      </c>
      <c r="N1235" s="73">
        <v>5182727</v>
      </c>
      <c r="P1235" s="79"/>
      <c r="Q1235" s="79"/>
      <c r="R1235" s="86"/>
      <c r="S1235" s="78"/>
      <c r="T1235" s="74"/>
      <c r="V1235" s="80"/>
    </row>
    <row r="1236" spans="1:22" s="76" customFormat="1" ht="27.6" x14ac:dyDescent="0.3">
      <c r="A1236" s="13">
        <v>135</v>
      </c>
      <c r="B1236" s="32" t="s">
        <v>1183</v>
      </c>
      <c r="C1236" s="30" t="s">
        <v>1151</v>
      </c>
      <c r="D1236" s="13" t="s">
        <v>374</v>
      </c>
      <c r="E1236" s="70" t="s">
        <v>1184</v>
      </c>
      <c r="F1236" s="32" t="s">
        <v>1185</v>
      </c>
      <c r="G1236" s="13" t="s">
        <v>1186</v>
      </c>
      <c r="H1236" s="56" t="s">
        <v>35</v>
      </c>
      <c r="I1236" s="56" t="s">
        <v>1185</v>
      </c>
      <c r="J1236" s="56" t="s">
        <v>1185</v>
      </c>
      <c r="K1236" s="13"/>
      <c r="L1236" s="131">
        <v>6312727</v>
      </c>
      <c r="M1236" s="131">
        <v>6312727</v>
      </c>
      <c r="N1236" s="73">
        <v>6312727</v>
      </c>
      <c r="P1236" s="79"/>
      <c r="Q1236" s="79"/>
      <c r="R1236" s="86"/>
      <c r="S1236" s="78"/>
      <c r="T1236" s="74"/>
      <c r="V1236" s="80"/>
    </row>
    <row r="1237" spans="1:22" s="76" customFormat="1" ht="27.6" x14ac:dyDescent="0.3">
      <c r="A1237" s="13">
        <v>136</v>
      </c>
      <c r="B1237" s="32" t="s">
        <v>1183</v>
      </c>
      <c r="C1237" s="30" t="s">
        <v>1152</v>
      </c>
      <c r="D1237" s="13" t="s">
        <v>374</v>
      </c>
      <c r="E1237" s="70" t="s">
        <v>1184</v>
      </c>
      <c r="F1237" s="32" t="s">
        <v>1185</v>
      </c>
      <c r="G1237" s="13" t="s">
        <v>1186</v>
      </c>
      <c r="H1237" s="56" t="s">
        <v>35</v>
      </c>
      <c r="I1237" s="56" t="s">
        <v>1185</v>
      </c>
      <c r="J1237" s="56" t="s">
        <v>1185</v>
      </c>
      <c r="K1237" s="13"/>
      <c r="L1237" s="131">
        <v>7167273</v>
      </c>
      <c r="M1237" s="131">
        <v>7167273</v>
      </c>
      <c r="N1237" s="73">
        <v>7167273</v>
      </c>
      <c r="P1237" s="79"/>
      <c r="Q1237" s="79"/>
      <c r="R1237" s="86"/>
      <c r="S1237" s="78"/>
      <c r="T1237" s="74"/>
      <c r="V1237" s="80"/>
    </row>
    <row r="1238" spans="1:22" s="76" customFormat="1" ht="27.6" x14ac:dyDescent="0.3">
      <c r="A1238" s="13">
        <v>137</v>
      </c>
      <c r="B1238" s="32" t="s">
        <v>1183</v>
      </c>
      <c r="C1238" s="30" t="s">
        <v>1153</v>
      </c>
      <c r="D1238" s="13" t="s">
        <v>374</v>
      </c>
      <c r="E1238" s="70" t="s">
        <v>1184</v>
      </c>
      <c r="F1238" s="32" t="s">
        <v>1185</v>
      </c>
      <c r="G1238" s="13" t="s">
        <v>1186</v>
      </c>
      <c r="H1238" s="56" t="s">
        <v>35</v>
      </c>
      <c r="I1238" s="56" t="s">
        <v>1185</v>
      </c>
      <c r="J1238" s="56" t="s">
        <v>1185</v>
      </c>
      <c r="K1238" s="13"/>
      <c r="L1238" s="131">
        <v>4360000</v>
      </c>
      <c r="M1238" s="131">
        <v>4360000</v>
      </c>
      <c r="N1238" s="73">
        <v>4360000</v>
      </c>
      <c r="P1238" s="79"/>
      <c r="Q1238" s="79"/>
      <c r="R1238" s="86"/>
      <c r="S1238" s="78"/>
      <c r="T1238" s="74"/>
      <c r="V1238" s="80"/>
    </row>
    <row r="1239" spans="1:22" s="76" customFormat="1" ht="27.6" x14ac:dyDescent="0.3">
      <c r="A1239" s="13">
        <v>138</v>
      </c>
      <c r="B1239" s="32" t="s">
        <v>1183</v>
      </c>
      <c r="C1239" s="30" t="s">
        <v>1154</v>
      </c>
      <c r="D1239" s="13" t="s">
        <v>374</v>
      </c>
      <c r="E1239" s="70" t="s">
        <v>1184</v>
      </c>
      <c r="F1239" s="32" t="s">
        <v>1185</v>
      </c>
      <c r="G1239" s="13" t="s">
        <v>1186</v>
      </c>
      <c r="H1239" s="56" t="s">
        <v>35</v>
      </c>
      <c r="I1239" s="56" t="s">
        <v>1185</v>
      </c>
      <c r="J1239" s="56" t="s">
        <v>1185</v>
      </c>
      <c r="K1239" s="13"/>
      <c r="L1239" s="131">
        <v>5369091</v>
      </c>
      <c r="M1239" s="131">
        <v>5369091</v>
      </c>
      <c r="N1239" s="73">
        <v>5369091</v>
      </c>
      <c r="P1239" s="79"/>
      <c r="Q1239" s="79"/>
      <c r="R1239" s="86"/>
      <c r="S1239" s="78"/>
      <c r="T1239" s="74"/>
      <c r="U1239" s="81"/>
      <c r="V1239" s="80"/>
    </row>
    <row r="1240" spans="1:22" s="76" customFormat="1" ht="27.6" x14ac:dyDescent="0.3">
      <c r="A1240" s="13">
        <v>139</v>
      </c>
      <c r="B1240" s="32" t="s">
        <v>1183</v>
      </c>
      <c r="C1240" s="30" t="s">
        <v>1155</v>
      </c>
      <c r="D1240" s="13" t="s">
        <v>374</v>
      </c>
      <c r="E1240" s="70" t="s">
        <v>1184</v>
      </c>
      <c r="F1240" s="32" t="s">
        <v>1185</v>
      </c>
      <c r="G1240" s="13" t="s">
        <v>1186</v>
      </c>
      <c r="H1240" s="56" t="s">
        <v>35</v>
      </c>
      <c r="I1240" s="56" t="s">
        <v>1185</v>
      </c>
      <c r="J1240" s="56" t="s">
        <v>1185</v>
      </c>
      <c r="K1240" s="13"/>
      <c r="L1240" s="131">
        <v>6586364</v>
      </c>
      <c r="M1240" s="131">
        <v>6586364</v>
      </c>
      <c r="N1240" s="73">
        <v>6586364</v>
      </c>
      <c r="P1240" s="79"/>
      <c r="Q1240" s="79"/>
      <c r="R1240" s="86"/>
      <c r="S1240" s="78"/>
      <c r="T1240" s="74"/>
      <c r="U1240" s="81"/>
      <c r="V1240" s="80"/>
    </row>
    <row r="1241" spans="1:22" s="76" customFormat="1" ht="27.6" x14ac:dyDescent="0.3">
      <c r="A1241" s="13">
        <v>140</v>
      </c>
      <c r="B1241" s="32" t="s">
        <v>1183</v>
      </c>
      <c r="C1241" s="30" t="s">
        <v>1156</v>
      </c>
      <c r="D1241" s="13" t="s">
        <v>374</v>
      </c>
      <c r="E1241" s="70" t="s">
        <v>1184</v>
      </c>
      <c r="F1241" s="32" t="s">
        <v>1185</v>
      </c>
      <c r="G1241" s="13" t="s">
        <v>1186</v>
      </c>
      <c r="H1241" s="56" t="s">
        <v>35</v>
      </c>
      <c r="I1241" s="56" t="s">
        <v>1185</v>
      </c>
      <c r="J1241" s="56" t="s">
        <v>1185</v>
      </c>
      <c r="K1241" s="13"/>
      <c r="L1241" s="131">
        <v>8031818</v>
      </c>
      <c r="M1241" s="131">
        <v>8031818</v>
      </c>
      <c r="N1241" s="73">
        <v>8031818</v>
      </c>
      <c r="P1241" s="79"/>
      <c r="Q1241" s="79"/>
      <c r="R1241" s="86"/>
      <c r="S1241" s="78"/>
      <c r="T1241" s="74"/>
      <c r="U1241" s="81"/>
      <c r="V1241" s="80"/>
    </row>
    <row r="1242" spans="1:22" s="76" customFormat="1" ht="27.6" x14ac:dyDescent="0.3">
      <c r="A1242" s="13">
        <v>141</v>
      </c>
      <c r="B1242" s="32" t="s">
        <v>1183</v>
      </c>
      <c r="C1242" s="30" t="s">
        <v>1157</v>
      </c>
      <c r="D1242" s="13" t="s">
        <v>374</v>
      </c>
      <c r="E1242" s="70" t="s">
        <v>1184</v>
      </c>
      <c r="F1242" s="32" t="s">
        <v>1185</v>
      </c>
      <c r="G1242" s="13" t="s">
        <v>1186</v>
      </c>
      <c r="H1242" s="56" t="s">
        <v>35</v>
      </c>
      <c r="I1242" s="56" t="s">
        <v>1185</v>
      </c>
      <c r="J1242" s="56" t="s">
        <v>1185</v>
      </c>
      <c r="K1242" s="13"/>
      <c r="L1242" s="131">
        <v>9723636</v>
      </c>
      <c r="M1242" s="131">
        <v>9723636</v>
      </c>
      <c r="N1242" s="73">
        <v>9723636</v>
      </c>
      <c r="P1242" s="79"/>
      <c r="Q1242" s="79"/>
      <c r="R1242" s="86"/>
      <c r="S1242" s="78"/>
      <c r="T1242" s="74"/>
      <c r="U1242" s="81"/>
      <c r="V1242" s="80"/>
    </row>
    <row r="1243" spans="1:22" s="76" customFormat="1" ht="27.6" x14ac:dyDescent="0.3">
      <c r="A1243" s="13">
        <v>142</v>
      </c>
      <c r="B1243" s="32" t="s">
        <v>1183</v>
      </c>
      <c r="C1243" s="30" t="s">
        <v>1158</v>
      </c>
      <c r="D1243" s="13" t="s">
        <v>374</v>
      </c>
      <c r="E1243" s="70" t="s">
        <v>1184</v>
      </c>
      <c r="F1243" s="32" t="s">
        <v>1185</v>
      </c>
      <c r="G1243" s="13" t="s">
        <v>1186</v>
      </c>
      <c r="H1243" s="56" t="s">
        <v>35</v>
      </c>
      <c r="I1243" s="56" t="s">
        <v>1185</v>
      </c>
      <c r="J1243" s="56" t="s">
        <v>1185</v>
      </c>
      <c r="K1243" s="13"/>
      <c r="L1243" s="131">
        <v>5521818</v>
      </c>
      <c r="M1243" s="131">
        <v>5521818</v>
      </c>
      <c r="N1243" s="73">
        <v>5521818</v>
      </c>
      <c r="P1243" s="79"/>
      <c r="Q1243" s="79"/>
      <c r="R1243" s="86"/>
      <c r="S1243" s="78"/>
      <c r="T1243" s="74"/>
      <c r="U1243" s="81"/>
      <c r="V1243" s="80"/>
    </row>
    <row r="1244" spans="1:22" s="76" customFormat="1" ht="27.6" x14ac:dyDescent="0.3">
      <c r="A1244" s="13">
        <v>143</v>
      </c>
      <c r="B1244" s="32" t="s">
        <v>1183</v>
      </c>
      <c r="C1244" s="30" t="s">
        <v>1159</v>
      </c>
      <c r="D1244" s="13" t="s">
        <v>374</v>
      </c>
      <c r="E1244" s="70" t="s">
        <v>1184</v>
      </c>
      <c r="F1244" s="32" t="s">
        <v>1185</v>
      </c>
      <c r="G1244" s="13" t="s">
        <v>1186</v>
      </c>
      <c r="H1244" s="56" t="s">
        <v>35</v>
      </c>
      <c r="I1244" s="56" t="s">
        <v>1185</v>
      </c>
      <c r="J1244" s="56" t="s">
        <v>1185</v>
      </c>
      <c r="K1244" s="13"/>
      <c r="L1244" s="131">
        <v>6805455</v>
      </c>
      <c r="M1244" s="131">
        <v>6805455</v>
      </c>
      <c r="N1244" s="73">
        <v>6805455</v>
      </c>
      <c r="P1244" s="79"/>
      <c r="Q1244" s="79"/>
      <c r="R1244" s="86"/>
      <c r="S1244" s="78"/>
      <c r="T1244" s="74"/>
      <c r="U1244" s="81"/>
      <c r="V1244" s="80"/>
    </row>
    <row r="1245" spans="1:22" s="76" customFormat="1" ht="27.6" x14ac:dyDescent="0.3">
      <c r="A1245" s="13">
        <v>144</v>
      </c>
      <c r="B1245" s="32" t="s">
        <v>1183</v>
      </c>
      <c r="C1245" s="132" t="s">
        <v>1160</v>
      </c>
      <c r="D1245" s="13" t="s">
        <v>374</v>
      </c>
      <c r="E1245" s="70" t="s">
        <v>1184</v>
      </c>
      <c r="F1245" s="32" t="s">
        <v>1185</v>
      </c>
      <c r="G1245" s="13" t="s">
        <v>1186</v>
      </c>
      <c r="H1245" s="56" t="s">
        <v>35</v>
      </c>
      <c r="I1245" s="56" t="s">
        <v>1185</v>
      </c>
      <c r="J1245" s="56" t="s">
        <v>1185</v>
      </c>
      <c r="K1245" s="13"/>
      <c r="L1245" s="131">
        <v>8351818</v>
      </c>
      <c r="M1245" s="131">
        <v>8351818</v>
      </c>
      <c r="N1245" s="73">
        <v>8351818</v>
      </c>
      <c r="P1245" s="79"/>
      <c r="Q1245" s="79"/>
      <c r="R1245" s="86"/>
      <c r="S1245" s="78"/>
      <c r="T1245" s="74"/>
      <c r="U1245" s="81"/>
      <c r="V1245" s="80"/>
    </row>
    <row r="1246" spans="1:22" s="76" customFormat="1" ht="27.6" x14ac:dyDescent="0.3">
      <c r="A1246" s="13">
        <v>145</v>
      </c>
      <c r="B1246" s="32" t="s">
        <v>1183</v>
      </c>
      <c r="C1246" s="132" t="s">
        <v>1161</v>
      </c>
      <c r="D1246" s="13" t="s">
        <v>374</v>
      </c>
      <c r="E1246" s="70" t="s">
        <v>1184</v>
      </c>
      <c r="F1246" s="32" t="s">
        <v>1185</v>
      </c>
      <c r="G1246" s="13" t="s">
        <v>1186</v>
      </c>
      <c r="H1246" s="56" t="s">
        <v>35</v>
      </c>
      <c r="I1246" s="56" t="s">
        <v>1185</v>
      </c>
      <c r="J1246" s="56" t="s">
        <v>1185</v>
      </c>
      <c r="K1246" s="13"/>
      <c r="L1246" s="131">
        <v>8578182</v>
      </c>
      <c r="M1246" s="131">
        <v>8578182</v>
      </c>
      <c r="N1246" s="73">
        <v>8578182</v>
      </c>
      <c r="P1246" s="75"/>
      <c r="Q1246" s="82"/>
    </row>
    <row r="1247" spans="1:22" s="76" customFormat="1" ht="27.6" x14ac:dyDescent="0.3">
      <c r="A1247" s="13">
        <v>146</v>
      </c>
      <c r="B1247" s="32" t="s">
        <v>1183</v>
      </c>
      <c r="C1247" s="30" t="s">
        <v>1162</v>
      </c>
      <c r="D1247" s="13" t="s">
        <v>374</v>
      </c>
      <c r="E1247" s="70" t="s">
        <v>1184</v>
      </c>
      <c r="F1247" s="32" t="s">
        <v>1185</v>
      </c>
      <c r="G1247" s="13" t="s">
        <v>1186</v>
      </c>
      <c r="H1247" s="56" t="s">
        <v>35</v>
      </c>
      <c r="I1247" s="56" t="s">
        <v>1185</v>
      </c>
      <c r="J1247" s="56" t="s">
        <v>1185</v>
      </c>
      <c r="K1247" s="13"/>
      <c r="L1247" s="131">
        <v>12330909.09090909</v>
      </c>
      <c r="M1247" s="131">
        <v>12330909.09090909</v>
      </c>
      <c r="N1247" s="73">
        <v>12330909.09090909</v>
      </c>
      <c r="P1247" s="75"/>
      <c r="Q1247" s="82"/>
      <c r="S1247" s="74"/>
    </row>
    <row r="1248" spans="1:22" s="76" customFormat="1" ht="27.6" x14ac:dyDescent="0.3">
      <c r="A1248" s="13">
        <v>147</v>
      </c>
      <c r="B1248" s="32" t="s">
        <v>1183</v>
      </c>
      <c r="C1248" s="30" t="s">
        <v>1163</v>
      </c>
      <c r="D1248" s="13" t="s">
        <v>374</v>
      </c>
      <c r="E1248" s="70" t="s">
        <v>1184</v>
      </c>
      <c r="F1248" s="32" t="s">
        <v>1185</v>
      </c>
      <c r="G1248" s="13" t="s">
        <v>1186</v>
      </c>
      <c r="H1248" s="56" t="s">
        <v>35</v>
      </c>
      <c r="I1248" s="56" t="s">
        <v>1185</v>
      </c>
      <c r="J1248" s="56" t="s">
        <v>1185</v>
      </c>
      <c r="K1248" s="13"/>
      <c r="L1248" s="131">
        <v>6983636</v>
      </c>
      <c r="M1248" s="131">
        <v>6983636</v>
      </c>
      <c r="N1248" s="73">
        <v>6983636</v>
      </c>
      <c r="P1248" s="75"/>
      <c r="Q1248" s="82"/>
      <c r="S1248" s="74"/>
    </row>
    <row r="1249" spans="1:20" s="76" customFormat="1" ht="27.6" x14ac:dyDescent="0.3">
      <c r="A1249" s="13">
        <v>148</v>
      </c>
      <c r="B1249" s="32" t="s">
        <v>1183</v>
      </c>
      <c r="C1249" s="30" t="s">
        <v>1164</v>
      </c>
      <c r="D1249" s="13" t="s">
        <v>374</v>
      </c>
      <c r="E1249" s="70" t="s">
        <v>1184</v>
      </c>
      <c r="F1249" s="32" t="s">
        <v>1185</v>
      </c>
      <c r="G1249" s="13" t="s">
        <v>1186</v>
      </c>
      <c r="H1249" s="56" t="s">
        <v>35</v>
      </c>
      <c r="I1249" s="56" t="s">
        <v>1185</v>
      </c>
      <c r="J1249" s="56" t="s">
        <v>1185</v>
      </c>
      <c r="K1249" s="13"/>
      <c r="L1249" s="131">
        <v>8610909</v>
      </c>
      <c r="M1249" s="131">
        <v>8610909</v>
      </c>
      <c r="N1249" s="73">
        <v>8610909</v>
      </c>
      <c r="P1249" s="75"/>
      <c r="Q1249" s="82"/>
      <c r="S1249" s="74"/>
    </row>
    <row r="1250" spans="1:20" s="76" customFormat="1" ht="27.6" x14ac:dyDescent="0.3">
      <c r="A1250" s="13">
        <v>149</v>
      </c>
      <c r="B1250" s="32" t="s">
        <v>1183</v>
      </c>
      <c r="C1250" s="30" t="s">
        <v>1165</v>
      </c>
      <c r="D1250" s="13" t="s">
        <v>374</v>
      </c>
      <c r="E1250" s="70" t="s">
        <v>1184</v>
      </c>
      <c r="F1250" s="32" t="s">
        <v>1185</v>
      </c>
      <c r="G1250" s="13" t="s">
        <v>1186</v>
      </c>
      <c r="H1250" s="56" t="s">
        <v>35</v>
      </c>
      <c r="I1250" s="56" t="s">
        <v>1185</v>
      </c>
      <c r="J1250" s="56" t="s">
        <v>1185</v>
      </c>
      <c r="K1250" s="13"/>
      <c r="L1250" s="131">
        <v>10564545</v>
      </c>
      <c r="M1250" s="131">
        <v>10564545</v>
      </c>
      <c r="N1250" s="73">
        <v>10564545</v>
      </c>
      <c r="P1250" s="75"/>
      <c r="Q1250" s="82"/>
      <c r="S1250" s="74"/>
    </row>
    <row r="1251" spans="1:20" s="76" customFormat="1" ht="27.6" x14ac:dyDescent="0.3">
      <c r="A1251" s="13">
        <v>150</v>
      </c>
      <c r="B1251" s="32" t="s">
        <v>1183</v>
      </c>
      <c r="C1251" s="30" t="s">
        <v>1166</v>
      </c>
      <c r="D1251" s="13" t="s">
        <v>374</v>
      </c>
      <c r="E1251" s="70" t="s">
        <v>1184</v>
      </c>
      <c r="F1251" s="32" t="s">
        <v>1185</v>
      </c>
      <c r="G1251" s="13" t="s">
        <v>1186</v>
      </c>
      <c r="H1251" s="56" t="s">
        <v>35</v>
      </c>
      <c r="I1251" s="56" t="s">
        <v>1185</v>
      </c>
      <c r="J1251" s="56" t="s">
        <v>1185</v>
      </c>
      <c r="K1251" s="13"/>
      <c r="L1251" s="131">
        <v>12907273</v>
      </c>
      <c r="M1251" s="131">
        <v>12907273</v>
      </c>
      <c r="N1251" s="73">
        <v>12907273</v>
      </c>
      <c r="P1251" s="75"/>
      <c r="Q1251" s="82"/>
      <c r="S1251" s="74"/>
    </row>
    <row r="1252" spans="1:20" s="76" customFormat="1" ht="27.6" x14ac:dyDescent="0.3">
      <c r="A1252" s="13">
        <v>151</v>
      </c>
      <c r="B1252" s="32" t="s">
        <v>1183</v>
      </c>
      <c r="C1252" s="30" t="s">
        <v>1167</v>
      </c>
      <c r="D1252" s="13" t="s">
        <v>374</v>
      </c>
      <c r="E1252" s="70" t="s">
        <v>1184</v>
      </c>
      <c r="F1252" s="32" t="s">
        <v>1185</v>
      </c>
      <c r="G1252" s="13" t="s">
        <v>1186</v>
      </c>
      <c r="H1252" s="56" t="s">
        <v>35</v>
      </c>
      <c r="I1252" s="56" t="s">
        <v>1185</v>
      </c>
      <c r="J1252" s="56" t="s">
        <v>1185</v>
      </c>
      <c r="K1252" s="13"/>
      <c r="L1252" s="131">
        <v>15609090.909090908</v>
      </c>
      <c r="M1252" s="131">
        <v>15609090.909090908</v>
      </c>
      <c r="N1252" s="73">
        <v>15609090.909090908</v>
      </c>
      <c r="P1252" s="75"/>
      <c r="Q1252" s="82"/>
      <c r="S1252" s="74"/>
    </row>
    <row r="1253" spans="1:20" s="76" customFormat="1" ht="27.6" x14ac:dyDescent="0.3">
      <c r="A1253" s="13">
        <v>152</v>
      </c>
      <c r="B1253" s="32" t="s">
        <v>1183</v>
      </c>
      <c r="C1253" s="30" t="s">
        <v>1168</v>
      </c>
      <c r="D1253" s="13" t="s">
        <v>374</v>
      </c>
      <c r="E1253" s="70" t="s">
        <v>1184</v>
      </c>
      <c r="F1253" s="32" t="s">
        <v>1185</v>
      </c>
      <c r="G1253" s="13" t="s">
        <v>1186</v>
      </c>
      <c r="H1253" s="56" t="s">
        <v>35</v>
      </c>
      <c r="I1253" s="56" t="s">
        <v>1185</v>
      </c>
      <c r="J1253" s="56" t="s">
        <v>1185</v>
      </c>
      <c r="K1253" s="13"/>
      <c r="L1253" s="131">
        <v>8617273</v>
      </c>
      <c r="M1253" s="131">
        <v>8617273</v>
      </c>
      <c r="N1253" s="73">
        <v>6983636</v>
      </c>
      <c r="P1253" s="75"/>
      <c r="Q1253" s="82"/>
      <c r="S1253" s="74"/>
    </row>
    <row r="1254" spans="1:20" s="76" customFormat="1" ht="27.6" x14ac:dyDescent="0.3">
      <c r="A1254" s="13">
        <v>153</v>
      </c>
      <c r="B1254" s="32" t="s">
        <v>1183</v>
      </c>
      <c r="C1254" s="30" t="s">
        <v>1169</v>
      </c>
      <c r="D1254" s="13" t="s">
        <v>374</v>
      </c>
      <c r="E1254" s="70" t="s">
        <v>1184</v>
      </c>
      <c r="F1254" s="32" t="s">
        <v>1185</v>
      </c>
      <c r="G1254" s="13" t="s">
        <v>1186</v>
      </c>
      <c r="H1254" s="56" t="s">
        <v>35</v>
      </c>
      <c r="I1254" s="56" t="s">
        <v>1185</v>
      </c>
      <c r="J1254" s="56" t="s">
        <v>1185</v>
      </c>
      <c r="K1254" s="13"/>
      <c r="L1254" s="131">
        <v>10639091</v>
      </c>
      <c r="M1254" s="131">
        <v>10639091</v>
      </c>
      <c r="N1254" s="73">
        <v>8610909</v>
      </c>
      <c r="P1254" s="75"/>
      <c r="Q1254" s="82"/>
      <c r="S1254" s="74"/>
    </row>
    <row r="1255" spans="1:20" s="76" customFormat="1" ht="27.6" x14ac:dyDescent="0.3">
      <c r="A1255" s="13">
        <v>154</v>
      </c>
      <c r="B1255" s="32" t="s">
        <v>1183</v>
      </c>
      <c r="C1255" s="30" t="s">
        <v>1170</v>
      </c>
      <c r="D1255" s="13" t="s">
        <v>374</v>
      </c>
      <c r="E1255" s="70" t="s">
        <v>1184</v>
      </c>
      <c r="F1255" s="32" t="s">
        <v>1185</v>
      </c>
      <c r="G1255" s="13" t="s">
        <v>1186</v>
      </c>
      <c r="H1255" s="56" t="s">
        <v>35</v>
      </c>
      <c r="I1255" s="56" t="s">
        <v>1185</v>
      </c>
      <c r="J1255" s="56" t="s">
        <v>1185</v>
      </c>
      <c r="K1255" s="13"/>
      <c r="L1255" s="131">
        <v>13056364</v>
      </c>
      <c r="M1255" s="131">
        <v>13056364</v>
      </c>
      <c r="N1255" s="73">
        <v>10564545</v>
      </c>
      <c r="P1255" s="75"/>
      <c r="Q1255" s="82"/>
      <c r="S1255" s="74"/>
    </row>
    <row r="1256" spans="1:20" s="76" customFormat="1" ht="27.6" x14ac:dyDescent="0.3">
      <c r="A1256" s="13">
        <v>155</v>
      </c>
      <c r="B1256" s="32" t="s">
        <v>1183</v>
      </c>
      <c r="C1256" s="30" t="s">
        <v>1171</v>
      </c>
      <c r="D1256" s="13" t="s">
        <v>374</v>
      </c>
      <c r="E1256" s="70" t="s">
        <v>1184</v>
      </c>
      <c r="F1256" s="32" t="s">
        <v>1185</v>
      </c>
      <c r="G1256" s="13" t="s">
        <v>1186</v>
      </c>
      <c r="H1256" s="56" t="s">
        <v>35</v>
      </c>
      <c r="I1256" s="56" t="s">
        <v>1185</v>
      </c>
      <c r="J1256" s="56" t="s">
        <v>1185</v>
      </c>
      <c r="K1256" s="13"/>
      <c r="L1256" s="131">
        <v>15720909</v>
      </c>
      <c r="M1256" s="131">
        <v>15720909</v>
      </c>
      <c r="N1256" s="73">
        <v>12907273</v>
      </c>
      <c r="P1256" s="75"/>
      <c r="Q1256" s="77"/>
      <c r="S1256" s="78"/>
      <c r="T1256" s="74"/>
    </row>
    <row r="1257" spans="1:20" s="76" customFormat="1" ht="27.6" x14ac:dyDescent="0.3">
      <c r="A1257" s="13">
        <v>156</v>
      </c>
      <c r="B1257" s="32" t="s">
        <v>1183</v>
      </c>
      <c r="C1257" s="30" t="s">
        <v>1172</v>
      </c>
      <c r="D1257" s="13" t="s">
        <v>374</v>
      </c>
      <c r="E1257" s="70" t="s">
        <v>1184</v>
      </c>
      <c r="F1257" s="32" t="s">
        <v>1185</v>
      </c>
      <c r="G1257" s="13" t="s">
        <v>1186</v>
      </c>
      <c r="H1257" s="56" t="s">
        <v>35</v>
      </c>
      <c r="I1257" s="56" t="s">
        <v>1185</v>
      </c>
      <c r="J1257" s="56" t="s">
        <v>1185</v>
      </c>
      <c r="K1257" s="13"/>
      <c r="L1257" s="131">
        <v>19163636.363636363</v>
      </c>
      <c r="M1257" s="131">
        <v>19163636.363636363</v>
      </c>
      <c r="N1257" s="73">
        <v>19163636.363636363</v>
      </c>
      <c r="P1257" s="75"/>
      <c r="Q1257" s="77"/>
      <c r="S1257" s="78"/>
      <c r="T1257" s="74"/>
    </row>
    <row r="1258" spans="1:20" s="76" customFormat="1" ht="27.6" x14ac:dyDescent="0.3">
      <c r="A1258" s="13">
        <v>157</v>
      </c>
      <c r="B1258" s="32" t="s">
        <v>1183</v>
      </c>
      <c r="C1258" s="30" t="s">
        <v>1173</v>
      </c>
      <c r="D1258" s="13" t="s">
        <v>374</v>
      </c>
      <c r="E1258" s="70" t="s">
        <v>1184</v>
      </c>
      <c r="F1258" s="32" t="s">
        <v>1185</v>
      </c>
      <c r="G1258" s="13" t="s">
        <v>1186</v>
      </c>
      <c r="H1258" s="56" t="s">
        <v>35</v>
      </c>
      <c r="I1258" s="56" t="s">
        <v>1185</v>
      </c>
      <c r="J1258" s="56" t="s">
        <v>1185</v>
      </c>
      <c r="K1258" s="13"/>
      <c r="L1258" s="131">
        <v>12411818</v>
      </c>
      <c r="M1258" s="131">
        <v>12411818</v>
      </c>
      <c r="N1258" s="73">
        <v>12411818</v>
      </c>
      <c r="P1258" s="75"/>
      <c r="Q1258" s="77"/>
      <c r="S1258" s="78"/>
      <c r="T1258" s="74"/>
    </row>
    <row r="1259" spans="1:20" s="76" customFormat="1" ht="27.6" x14ac:dyDescent="0.3">
      <c r="A1259" s="13">
        <v>158</v>
      </c>
      <c r="B1259" s="32" t="s">
        <v>1183</v>
      </c>
      <c r="C1259" s="30" t="s">
        <v>1174</v>
      </c>
      <c r="D1259" s="13" t="s">
        <v>374</v>
      </c>
      <c r="E1259" s="70" t="s">
        <v>1184</v>
      </c>
      <c r="F1259" s="32" t="s">
        <v>1185</v>
      </c>
      <c r="G1259" s="13" t="s">
        <v>1186</v>
      </c>
      <c r="H1259" s="56" t="s">
        <v>35</v>
      </c>
      <c r="I1259" s="56" t="s">
        <v>1185</v>
      </c>
      <c r="J1259" s="56" t="s">
        <v>1185</v>
      </c>
      <c r="K1259" s="13"/>
      <c r="L1259" s="131">
        <v>15312727</v>
      </c>
      <c r="M1259" s="131">
        <v>15312727</v>
      </c>
      <c r="N1259" s="73">
        <v>15312727</v>
      </c>
      <c r="P1259" s="75"/>
      <c r="Q1259" s="77"/>
      <c r="S1259" s="78"/>
      <c r="T1259" s="74"/>
    </row>
    <row r="1260" spans="1:20" s="76" customFormat="1" ht="27.6" x14ac:dyDescent="0.3">
      <c r="A1260" s="13">
        <v>159</v>
      </c>
      <c r="B1260" s="32" t="s">
        <v>1183</v>
      </c>
      <c r="C1260" s="30" t="s">
        <v>1175</v>
      </c>
      <c r="D1260" s="13" t="s">
        <v>374</v>
      </c>
      <c r="E1260" s="70" t="s">
        <v>1184</v>
      </c>
      <c r="F1260" s="32" t="s">
        <v>1185</v>
      </c>
      <c r="G1260" s="13" t="s">
        <v>1186</v>
      </c>
      <c r="H1260" s="56" t="s">
        <v>35</v>
      </c>
      <c r="I1260" s="56" t="s">
        <v>1185</v>
      </c>
      <c r="J1260" s="56" t="s">
        <v>1185</v>
      </c>
      <c r="K1260" s="13"/>
      <c r="L1260" s="131">
        <v>17985455</v>
      </c>
      <c r="M1260" s="131">
        <v>17985455</v>
      </c>
      <c r="N1260" s="73">
        <v>17985455</v>
      </c>
      <c r="P1260" s="75"/>
      <c r="Q1260" s="77"/>
      <c r="S1260" s="78"/>
      <c r="T1260" s="74"/>
    </row>
    <row r="1261" spans="1:20" s="76" customFormat="1" ht="27.6" x14ac:dyDescent="0.3">
      <c r="A1261" s="13">
        <v>160</v>
      </c>
      <c r="B1261" s="32" t="s">
        <v>1183</v>
      </c>
      <c r="C1261" s="30" t="s">
        <v>1176</v>
      </c>
      <c r="D1261" s="13" t="s">
        <v>374</v>
      </c>
      <c r="E1261" s="70" t="s">
        <v>1184</v>
      </c>
      <c r="F1261" s="32" t="s">
        <v>1185</v>
      </c>
      <c r="G1261" s="13" t="s">
        <v>1186</v>
      </c>
      <c r="H1261" s="56" t="s">
        <v>35</v>
      </c>
      <c r="I1261" s="56" t="s">
        <v>1185</v>
      </c>
      <c r="J1261" s="56" t="s">
        <v>1185</v>
      </c>
      <c r="K1261" s="13"/>
      <c r="L1261" s="131">
        <v>22924545.454545453</v>
      </c>
      <c r="M1261" s="131">
        <v>22924545.454545453</v>
      </c>
      <c r="N1261" s="73">
        <v>22924545.454545453</v>
      </c>
      <c r="P1261" s="75"/>
      <c r="Q1261" s="77"/>
      <c r="S1261" s="78"/>
      <c r="T1261" s="74"/>
    </row>
    <row r="1262" spans="1:20" s="76" customFormat="1" ht="27.6" x14ac:dyDescent="0.3">
      <c r="A1262" s="13">
        <v>161</v>
      </c>
      <c r="B1262" s="32" t="s">
        <v>1183</v>
      </c>
      <c r="C1262" s="30" t="s">
        <v>1177</v>
      </c>
      <c r="D1262" s="13" t="s">
        <v>374</v>
      </c>
      <c r="E1262" s="70" t="s">
        <v>1184</v>
      </c>
      <c r="F1262" s="32" t="s">
        <v>1185</v>
      </c>
      <c r="G1262" s="13" t="s">
        <v>1186</v>
      </c>
      <c r="H1262" s="56" t="s">
        <v>35</v>
      </c>
      <c r="I1262" s="56" t="s">
        <v>1185</v>
      </c>
      <c r="J1262" s="56" t="s">
        <v>1185</v>
      </c>
      <c r="K1262" s="13"/>
      <c r="L1262" s="131">
        <v>19950000</v>
      </c>
      <c r="M1262" s="131">
        <v>19950000</v>
      </c>
      <c r="N1262" s="73">
        <v>19950000</v>
      </c>
      <c r="P1262" s="75"/>
      <c r="Q1262" s="77"/>
      <c r="S1262" s="78"/>
      <c r="T1262" s="74"/>
    </row>
    <row r="1263" spans="1:20" s="76" customFormat="1" ht="27.6" x14ac:dyDescent="0.3">
      <c r="A1263" s="13">
        <v>162</v>
      </c>
      <c r="B1263" s="32" t="s">
        <v>1183</v>
      </c>
      <c r="C1263" s="30" t="s">
        <v>1178</v>
      </c>
      <c r="D1263" s="13" t="s">
        <v>374</v>
      </c>
      <c r="E1263" s="70" t="s">
        <v>1184</v>
      </c>
      <c r="F1263" s="32" t="s">
        <v>1185</v>
      </c>
      <c r="G1263" s="13" t="s">
        <v>1186</v>
      </c>
      <c r="H1263" s="56" t="s">
        <v>35</v>
      </c>
      <c r="I1263" s="56" t="s">
        <v>1185</v>
      </c>
      <c r="J1263" s="56" t="s">
        <v>1185</v>
      </c>
      <c r="K1263" s="13"/>
      <c r="L1263" s="131">
        <v>24601636</v>
      </c>
      <c r="M1263" s="131">
        <v>24601636</v>
      </c>
      <c r="N1263" s="73">
        <v>24601636</v>
      </c>
      <c r="P1263" s="75"/>
      <c r="Q1263" s="77"/>
      <c r="S1263" s="78"/>
      <c r="T1263" s="74"/>
    </row>
    <row r="1264" spans="1:20" s="76" customFormat="1" ht="27.6" x14ac:dyDescent="0.3">
      <c r="A1264" s="13">
        <v>163</v>
      </c>
      <c r="B1264" s="32" t="s">
        <v>1183</v>
      </c>
      <c r="C1264" s="30" t="s">
        <v>1179</v>
      </c>
      <c r="D1264" s="13" t="s">
        <v>374</v>
      </c>
      <c r="E1264" s="70" t="s">
        <v>1184</v>
      </c>
      <c r="F1264" s="32" t="s">
        <v>1185</v>
      </c>
      <c r="G1264" s="13" t="s">
        <v>1186</v>
      </c>
      <c r="H1264" s="56" t="s">
        <v>35</v>
      </c>
      <c r="I1264" s="56" t="s">
        <v>1185</v>
      </c>
      <c r="J1264" s="56" t="s">
        <v>1185</v>
      </c>
      <c r="K1264" s="13"/>
      <c r="L1264" s="131">
        <v>29995909</v>
      </c>
      <c r="M1264" s="131">
        <v>29995909</v>
      </c>
      <c r="N1264" s="73">
        <v>29995909</v>
      </c>
      <c r="P1264" s="75"/>
      <c r="Q1264" s="77"/>
      <c r="S1264" s="78"/>
      <c r="T1264" s="74"/>
    </row>
    <row r="1265" spans="1:20" s="76" customFormat="1" ht="27.6" x14ac:dyDescent="0.3">
      <c r="A1265" s="13">
        <v>164</v>
      </c>
      <c r="B1265" s="32" t="s">
        <v>1183</v>
      </c>
      <c r="C1265" s="30" t="s">
        <v>1180</v>
      </c>
      <c r="D1265" s="13" t="s">
        <v>374</v>
      </c>
      <c r="E1265" s="70" t="s">
        <v>1184</v>
      </c>
      <c r="F1265" s="32" t="s">
        <v>1185</v>
      </c>
      <c r="G1265" s="13" t="s">
        <v>1186</v>
      </c>
      <c r="H1265" s="56" t="s">
        <v>35</v>
      </c>
      <c r="I1265" s="56" t="s">
        <v>1185</v>
      </c>
      <c r="J1265" s="56" t="s">
        <v>1185</v>
      </c>
      <c r="K1265" s="13"/>
      <c r="L1265" s="131">
        <v>26075000</v>
      </c>
      <c r="M1265" s="131">
        <v>26075000</v>
      </c>
      <c r="N1265" s="73">
        <v>26075000</v>
      </c>
      <c r="P1265" s="75"/>
      <c r="Q1265" s="77"/>
      <c r="S1265" s="78"/>
      <c r="T1265" s="74"/>
    </row>
    <row r="1266" spans="1:20" s="76" customFormat="1" ht="27.6" x14ac:dyDescent="0.3">
      <c r="A1266" s="13">
        <v>165</v>
      </c>
      <c r="B1266" s="32" t="s">
        <v>1183</v>
      </c>
      <c r="C1266" s="30" t="s">
        <v>1181</v>
      </c>
      <c r="D1266" s="13" t="s">
        <v>374</v>
      </c>
      <c r="E1266" s="70" t="s">
        <v>1184</v>
      </c>
      <c r="F1266" s="32" t="s">
        <v>1185</v>
      </c>
      <c r="G1266" s="13" t="s">
        <v>1186</v>
      </c>
      <c r="H1266" s="56" t="s">
        <v>35</v>
      </c>
      <c r="I1266" s="56" t="s">
        <v>1185</v>
      </c>
      <c r="J1266" s="56" t="s">
        <v>1185</v>
      </c>
      <c r="K1266" s="13"/>
      <c r="L1266" s="131">
        <v>32123636</v>
      </c>
      <c r="M1266" s="131">
        <v>32123636</v>
      </c>
      <c r="N1266" s="73">
        <v>32123636</v>
      </c>
      <c r="P1266" s="75"/>
      <c r="Q1266" s="77"/>
      <c r="S1266" s="78"/>
      <c r="T1266" s="74"/>
    </row>
    <row r="1267" spans="1:20" s="76" customFormat="1" ht="27.6" x14ac:dyDescent="0.3">
      <c r="A1267" s="13">
        <v>166</v>
      </c>
      <c r="B1267" s="32" t="s">
        <v>1183</v>
      </c>
      <c r="C1267" s="30" t="s">
        <v>1182</v>
      </c>
      <c r="D1267" s="13" t="s">
        <v>374</v>
      </c>
      <c r="E1267" s="70" t="s">
        <v>1184</v>
      </c>
      <c r="F1267" s="32" t="s">
        <v>1185</v>
      </c>
      <c r="G1267" s="13" t="s">
        <v>1186</v>
      </c>
      <c r="H1267" s="56" t="s">
        <v>35</v>
      </c>
      <c r="I1267" s="56" t="s">
        <v>1185</v>
      </c>
      <c r="J1267" s="56" t="s">
        <v>1185</v>
      </c>
      <c r="K1267" s="13"/>
      <c r="L1267" s="131">
        <v>39153182</v>
      </c>
      <c r="M1267" s="131">
        <v>39153182</v>
      </c>
      <c r="N1267" s="73"/>
      <c r="P1267" s="75"/>
      <c r="Q1267" s="77"/>
      <c r="S1267" s="78"/>
      <c r="T1267" s="74"/>
    </row>
    <row r="1268" spans="1:20" s="76" customFormat="1" ht="40.5" customHeight="1" x14ac:dyDescent="0.3">
      <c r="A1268" s="269" t="s">
        <v>1197</v>
      </c>
      <c r="B1268" s="269"/>
      <c r="C1268" s="269"/>
      <c r="D1268" s="269"/>
      <c r="E1268" s="269"/>
      <c r="F1268" s="269"/>
      <c r="G1268" s="269"/>
      <c r="H1268" s="269"/>
      <c r="I1268" s="269"/>
      <c r="J1268" s="269"/>
      <c r="K1268" s="269"/>
      <c r="L1268" s="269"/>
      <c r="M1268" s="269"/>
      <c r="N1268" s="73"/>
      <c r="P1268" s="75"/>
      <c r="Q1268" s="77"/>
      <c r="S1268" s="78"/>
      <c r="T1268" s="74"/>
    </row>
    <row r="1269" spans="1:20" s="76" customFormat="1" ht="40.950000000000003" customHeight="1" x14ac:dyDescent="0.3">
      <c r="A1269" s="270" t="s">
        <v>1198</v>
      </c>
      <c r="B1269" s="270"/>
      <c r="C1269" s="270"/>
      <c r="D1269" s="270"/>
      <c r="E1269" s="270"/>
      <c r="F1269" s="270"/>
      <c r="G1269" s="270"/>
      <c r="H1269" s="270"/>
      <c r="I1269" s="270"/>
      <c r="J1269" s="270"/>
      <c r="K1269" s="270"/>
      <c r="L1269" s="270"/>
      <c r="M1269" s="270"/>
      <c r="N1269" s="73"/>
      <c r="P1269" s="75"/>
      <c r="Q1269" s="77"/>
      <c r="S1269" s="78"/>
      <c r="T1269" s="74"/>
    </row>
    <row r="1270" spans="1:20" s="76" customFormat="1" ht="69" x14ac:dyDescent="0.3">
      <c r="A1270" s="11">
        <v>1</v>
      </c>
      <c r="B1270" s="100" t="s">
        <v>384</v>
      </c>
      <c r="C1270" s="137" t="s">
        <v>1199</v>
      </c>
      <c r="D1270" s="5" t="s">
        <v>1200</v>
      </c>
      <c r="E1270" s="137" t="s">
        <v>1201</v>
      </c>
      <c r="F1270" s="137" t="s">
        <v>1202</v>
      </c>
      <c r="G1270" s="5" t="s">
        <v>1203</v>
      </c>
      <c r="H1270" s="5" t="s">
        <v>1204</v>
      </c>
      <c r="I1270" s="5" t="s">
        <v>1205</v>
      </c>
      <c r="J1270" s="5" t="s">
        <v>1206</v>
      </c>
      <c r="K1270" s="30"/>
      <c r="L1270" s="144">
        <v>962000</v>
      </c>
      <c r="M1270" s="144">
        <v>962000</v>
      </c>
      <c r="N1270" s="73"/>
      <c r="P1270" s="75"/>
      <c r="Q1270" s="77"/>
      <c r="S1270" s="78"/>
      <c r="T1270" s="74"/>
    </row>
    <row r="1271" spans="1:20" s="76" customFormat="1" ht="69" x14ac:dyDescent="0.3">
      <c r="A1271" s="11">
        <v>2</v>
      </c>
      <c r="B1271" s="100" t="s">
        <v>384</v>
      </c>
      <c r="C1271" s="137" t="s">
        <v>1199</v>
      </c>
      <c r="D1271" s="5" t="s">
        <v>1200</v>
      </c>
      <c r="E1271" s="137" t="s">
        <v>1201</v>
      </c>
      <c r="F1271" s="138" t="s">
        <v>1207</v>
      </c>
      <c r="G1271" s="5" t="s">
        <v>1203</v>
      </c>
      <c r="H1271" s="5" t="s">
        <v>1204</v>
      </c>
      <c r="I1271" s="5" t="s">
        <v>1205</v>
      </c>
      <c r="J1271" s="5" t="s">
        <v>1206</v>
      </c>
      <c r="K1271" s="30"/>
      <c r="L1271" s="144">
        <v>1435000</v>
      </c>
      <c r="M1271" s="144">
        <v>1435000</v>
      </c>
      <c r="N1271" s="73"/>
      <c r="P1271" s="75"/>
      <c r="Q1271" s="77"/>
      <c r="S1271" s="78"/>
      <c r="T1271" s="74"/>
    </row>
    <row r="1272" spans="1:20" s="76" customFormat="1" ht="69" x14ac:dyDescent="0.3">
      <c r="A1272" s="11">
        <v>2</v>
      </c>
      <c r="B1272" s="100" t="s">
        <v>384</v>
      </c>
      <c r="C1272" s="137" t="s">
        <v>1199</v>
      </c>
      <c r="D1272" s="5" t="s">
        <v>1200</v>
      </c>
      <c r="E1272" s="137" t="s">
        <v>1201</v>
      </c>
      <c r="F1272" s="138" t="s">
        <v>1208</v>
      </c>
      <c r="G1272" s="5" t="s">
        <v>1203</v>
      </c>
      <c r="H1272" s="5" t="s">
        <v>1204</v>
      </c>
      <c r="I1272" s="5" t="s">
        <v>1205</v>
      </c>
      <c r="J1272" s="5" t="s">
        <v>1206</v>
      </c>
      <c r="K1272" s="30"/>
      <c r="L1272" s="144">
        <v>1789000</v>
      </c>
      <c r="M1272" s="144">
        <v>1789000</v>
      </c>
      <c r="N1272" s="73"/>
      <c r="P1272" s="75"/>
      <c r="Q1272" s="77"/>
      <c r="S1272" s="78"/>
      <c r="T1272" s="74"/>
    </row>
    <row r="1273" spans="1:20" s="76" customFormat="1" ht="69" x14ac:dyDescent="0.3">
      <c r="A1273" s="11">
        <v>2</v>
      </c>
      <c r="B1273" s="100" t="s">
        <v>384</v>
      </c>
      <c r="C1273" s="137" t="s">
        <v>1199</v>
      </c>
      <c r="D1273" s="5" t="s">
        <v>1200</v>
      </c>
      <c r="E1273" s="137" t="s">
        <v>1201</v>
      </c>
      <c r="F1273" s="138" t="s">
        <v>1209</v>
      </c>
      <c r="G1273" s="5" t="s">
        <v>1203</v>
      </c>
      <c r="H1273" s="5" t="s">
        <v>1204</v>
      </c>
      <c r="I1273" s="5" t="s">
        <v>1205</v>
      </c>
      <c r="J1273" s="5" t="s">
        <v>1206</v>
      </c>
      <c r="K1273" s="30"/>
      <c r="L1273" s="144">
        <v>1867000</v>
      </c>
      <c r="M1273" s="144">
        <v>1867000</v>
      </c>
      <c r="N1273" s="73"/>
      <c r="P1273" s="75"/>
      <c r="Q1273" s="77"/>
      <c r="S1273" s="78"/>
      <c r="T1273" s="74"/>
    </row>
    <row r="1274" spans="1:20" s="76" customFormat="1" ht="69" x14ac:dyDescent="0.3">
      <c r="A1274" s="11">
        <v>3</v>
      </c>
      <c r="B1274" s="100" t="s">
        <v>384</v>
      </c>
      <c r="C1274" s="137" t="s">
        <v>1199</v>
      </c>
      <c r="D1274" s="5" t="s">
        <v>1200</v>
      </c>
      <c r="E1274" s="137" t="s">
        <v>1201</v>
      </c>
      <c r="F1274" s="138" t="s">
        <v>1210</v>
      </c>
      <c r="G1274" s="5" t="s">
        <v>1203</v>
      </c>
      <c r="H1274" s="5" t="s">
        <v>1204</v>
      </c>
      <c r="I1274" s="5" t="s">
        <v>1205</v>
      </c>
      <c r="J1274" s="5" t="s">
        <v>1206</v>
      </c>
      <c r="K1274" s="30"/>
      <c r="L1274" s="144">
        <v>330000</v>
      </c>
      <c r="M1274" s="144">
        <v>330000</v>
      </c>
      <c r="N1274" s="73"/>
      <c r="P1274" s="75"/>
      <c r="Q1274" s="77"/>
      <c r="S1274" s="78"/>
      <c r="T1274" s="74"/>
    </row>
    <row r="1275" spans="1:20" s="76" customFormat="1" ht="69" x14ac:dyDescent="0.3">
      <c r="A1275" s="11">
        <v>4</v>
      </c>
      <c r="B1275" s="100" t="s">
        <v>384</v>
      </c>
      <c r="C1275" s="137" t="s">
        <v>1199</v>
      </c>
      <c r="D1275" s="5" t="s">
        <v>1200</v>
      </c>
      <c r="E1275" s="137" t="s">
        <v>1211</v>
      </c>
      <c r="F1275" s="137" t="s">
        <v>1212</v>
      </c>
      <c r="G1275" s="5" t="s">
        <v>1203</v>
      </c>
      <c r="H1275" s="5" t="s">
        <v>1204</v>
      </c>
      <c r="I1275" s="5" t="s">
        <v>1205</v>
      </c>
      <c r="J1275" s="5" t="s">
        <v>1206</v>
      </c>
      <c r="K1275" s="30"/>
      <c r="L1275" s="144">
        <v>1010000</v>
      </c>
      <c r="M1275" s="144">
        <v>1010000</v>
      </c>
      <c r="N1275" s="73"/>
      <c r="P1275" s="75"/>
      <c r="Q1275" s="77"/>
      <c r="S1275" s="78"/>
      <c r="T1275" s="74"/>
    </row>
    <row r="1276" spans="1:20" s="76" customFormat="1" ht="69" x14ac:dyDescent="0.3">
      <c r="A1276" s="11">
        <v>5</v>
      </c>
      <c r="B1276" s="100" t="s">
        <v>384</v>
      </c>
      <c r="C1276" s="137" t="s">
        <v>1199</v>
      </c>
      <c r="D1276" s="5" t="s">
        <v>1200</v>
      </c>
      <c r="E1276" s="137" t="s">
        <v>1201</v>
      </c>
      <c r="F1276" s="138" t="s">
        <v>1213</v>
      </c>
      <c r="G1276" s="5" t="s">
        <v>1203</v>
      </c>
      <c r="H1276" s="5" t="s">
        <v>1204</v>
      </c>
      <c r="I1276" s="5" t="s">
        <v>1205</v>
      </c>
      <c r="J1276" s="5" t="s">
        <v>1206</v>
      </c>
      <c r="K1276" s="30"/>
      <c r="L1276" s="144">
        <v>1507000</v>
      </c>
      <c r="M1276" s="144">
        <v>1507000</v>
      </c>
      <c r="N1276" s="73"/>
      <c r="P1276" s="75"/>
      <c r="Q1276" s="77"/>
      <c r="S1276" s="78"/>
      <c r="T1276" s="74"/>
    </row>
    <row r="1277" spans="1:20" s="76" customFormat="1" ht="69" x14ac:dyDescent="0.3">
      <c r="A1277" s="11">
        <v>2</v>
      </c>
      <c r="B1277" s="100" t="s">
        <v>384</v>
      </c>
      <c r="C1277" s="137" t="s">
        <v>1199</v>
      </c>
      <c r="D1277" s="5" t="s">
        <v>1200</v>
      </c>
      <c r="E1277" s="137" t="s">
        <v>1201</v>
      </c>
      <c r="F1277" s="138" t="s">
        <v>1214</v>
      </c>
      <c r="G1277" s="5" t="s">
        <v>1203</v>
      </c>
      <c r="H1277" s="5" t="s">
        <v>1204</v>
      </c>
      <c r="I1277" s="5" t="s">
        <v>1205</v>
      </c>
      <c r="J1277" s="5" t="s">
        <v>1206</v>
      </c>
      <c r="K1277" s="30"/>
      <c r="L1277" s="144">
        <v>1879000</v>
      </c>
      <c r="M1277" s="144">
        <v>1879000</v>
      </c>
      <c r="N1277" s="73"/>
      <c r="P1277" s="75"/>
      <c r="Q1277" s="77"/>
      <c r="S1277" s="78"/>
      <c r="T1277" s="74"/>
    </row>
    <row r="1278" spans="1:20" s="76" customFormat="1" ht="69" x14ac:dyDescent="0.3">
      <c r="A1278" s="11">
        <v>2</v>
      </c>
      <c r="B1278" s="100" t="s">
        <v>384</v>
      </c>
      <c r="C1278" s="137" t="s">
        <v>1199</v>
      </c>
      <c r="D1278" s="5" t="s">
        <v>1200</v>
      </c>
      <c r="E1278" s="137" t="s">
        <v>1201</v>
      </c>
      <c r="F1278" s="138" t="s">
        <v>1215</v>
      </c>
      <c r="G1278" s="5" t="s">
        <v>1203</v>
      </c>
      <c r="H1278" s="5" t="s">
        <v>1204</v>
      </c>
      <c r="I1278" s="5" t="s">
        <v>1205</v>
      </c>
      <c r="J1278" s="5" t="s">
        <v>1206</v>
      </c>
      <c r="K1278" s="30"/>
      <c r="L1278" s="144">
        <v>1961000</v>
      </c>
      <c r="M1278" s="144">
        <v>1961000</v>
      </c>
      <c r="N1278" s="73"/>
      <c r="P1278" s="75"/>
      <c r="Q1278" s="77"/>
      <c r="S1278" s="78"/>
      <c r="T1278" s="74"/>
    </row>
    <row r="1279" spans="1:20" s="76" customFormat="1" ht="69" x14ac:dyDescent="0.3">
      <c r="A1279" s="11">
        <v>6</v>
      </c>
      <c r="B1279" s="100" t="s">
        <v>384</v>
      </c>
      <c r="C1279" s="137" t="s">
        <v>1199</v>
      </c>
      <c r="D1279" s="5" t="s">
        <v>1200</v>
      </c>
      <c r="E1279" s="137" t="s">
        <v>1201</v>
      </c>
      <c r="F1279" s="138" t="s">
        <v>1216</v>
      </c>
      <c r="G1279" s="5" t="s">
        <v>1203</v>
      </c>
      <c r="H1279" s="5" t="s">
        <v>1204</v>
      </c>
      <c r="I1279" s="5" t="s">
        <v>1205</v>
      </c>
      <c r="J1279" s="5" t="s">
        <v>1206</v>
      </c>
      <c r="K1279" s="30"/>
      <c r="L1279" s="151">
        <v>350000</v>
      </c>
      <c r="M1279" s="151">
        <v>350000</v>
      </c>
      <c r="N1279" s="73"/>
      <c r="P1279" s="75"/>
      <c r="Q1279" s="77"/>
      <c r="S1279" s="78"/>
      <c r="T1279" s="74"/>
    </row>
    <row r="1280" spans="1:20" s="76" customFormat="1" ht="69" x14ac:dyDescent="0.3">
      <c r="A1280" s="11">
        <v>7</v>
      </c>
      <c r="B1280" s="100" t="s">
        <v>384</v>
      </c>
      <c r="C1280" s="137" t="s">
        <v>1217</v>
      </c>
      <c r="D1280" s="5" t="s">
        <v>1200</v>
      </c>
      <c r="E1280" s="137" t="s">
        <v>1201</v>
      </c>
      <c r="F1280" s="138" t="s">
        <v>1218</v>
      </c>
      <c r="G1280" s="5" t="s">
        <v>1203</v>
      </c>
      <c r="H1280" s="5" t="s">
        <v>1204</v>
      </c>
      <c r="I1280" s="5" t="s">
        <v>1205</v>
      </c>
      <c r="J1280" s="5" t="s">
        <v>1206</v>
      </c>
      <c r="K1280" s="30"/>
      <c r="L1280" s="144">
        <f>1728000/1.05</f>
        <v>1645714.2857142857</v>
      </c>
      <c r="M1280" s="144">
        <f>1728000/1.05</f>
        <v>1645714.2857142857</v>
      </c>
      <c r="N1280" s="73"/>
      <c r="P1280" s="75"/>
      <c r="Q1280" s="77"/>
      <c r="S1280" s="78"/>
      <c r="T1280" s="74"/>
    </row>
    <row r="1281" spans="1:20" s="76" customFormat="1" ht="69" x14ac:dyDescent="0.3">
      <c r="A1281" s="11">
        <v>8</v>
      </c>
      <c r="B1281" s="100" t="s">
        <v>384</v>
      </c>
      <c r="C1281" s="137" t="s">
        <v>1217</v>
      </c>
      <c r="D1281" s="5" t="s">
        <v>1200</v>
      </c>
      <c r="E1281" s="137" t="s">
        <v>1201</v>
      </c>
      <c r="F1281" s="138" t="s">
        <v>1219</v>
      </c>
      <c r="G1281" s="5" t="s">
        <v>1203</v>
      </c>
      <c r="H1281" s="5" t="s">
        <v>1204</v>
      </c>
      <c r="I1281" s="5" t="s">
        <v>1205</v>
      </c>
      <c r="J1281" s="5" t="s">
        <v>1206</v>
      </c>
      <c r="K1281" s="30"/>
      <c r="L1281" s="144">
        <f>2473000/1.05</f>
        <v>2355238.0952380951</v>
      </c>
      <c r="M1281" s="144">
        <f>2473000/1.05</f>
        <v>2355238.0952380951</v>
      </c>
      <c r="N1281" s="73"/>
      <c r="P1281" s="75"/>
      <c r="Q1281" s="77"/>
      <c r="S1281" s="78"/>
      <c r="T1281" s="74"/>
    </row>
    <row r="1282" spans="1:20" s="76" customFormat="1" ht="69" x14ac:dyDescent="0.3">
      <c r="A1282" s="11">
        <v>8</v>
      </c>
      <c r="B1282" s="100" t="s">
        <v>384</v>
      </c>
      <c r="C1282" s="137" t="s">
        <v>1217</v>
      </c>
      <c r="D1282" s="5" t="s">
        <v>1200</v>
      </c>
      <c r="E1282" s="137" t="s">
        <v>1201</v>
      </c>
      <c r="F1282" s="138" t="s">
        <v>1220</v>
      </c>
      <c r="G1282" s="5" t="s">
        <v>1203</v>
      </c>
      <c r="H1282" s="5" t="s">
        <v>1204</v>
      </c>
      <c r="I1282" s="5" t="s">
        <v>1205</v>
      </c>
      <c r="J1282" s="5" t="s">
        <v>1206</v>
      </c>
      <c r="K1282" s="30"/>
      <c r="L1282" s="144">
        <f>3083000/1.05</f>
        <v>2936190.4761904762</v>
      </c>
      <c r="M1282" s="144">
        <f>3083000/1.05</f>
        <v>2936190.4761904762</v>
      </c>
      <c r="N1282" s="73"/>
      <c r="P1282" s="75"/>
      <c r="Q1282" s="77"/>
      <c r="S1282" s="78"/>
      <c r="T1282" s="74"/>
    </row>
    <row r="1283" spans="1:20" s="76" customFormat="1" ht="69" x14ac:dyDescent="0.3">
      <c r="A1283" s="11">
        <v>8</v>
      </c>
      <c r="B1283" s="100" t="s">
        <v>384</v>
      </c>
      <c r="C1283" s="137" t="s">
        <v>1217</v>
      </c>
      <c r="D1283" s="5" t="s">
        <v>1200</v>
      </c>
      <c r="E1283" s="137" t="s">
        <v>1201</v>
      </c>
      <c r="F1283" s="138" t="s">
        <v>1221</v>
      </c>
      <c r="G1283" s="5" t="s">
        <v>1203</v>
      </c>
      <c r="H1283" s="5" t="s">
        <v>1204</v>
      </c>
      <c r="I1283" s="5" t="s">
        <v>1205</v>
      </c>
      <c r="J1283" s="5" t="s">
        <v>1206</v>
      </c>
      <c r="K1283" s="30"/>
      <c r="L1283" s="144">
        <f>3217000/1.05</f>
        <v>3063809.5238095238</v>
      </c>
      <c r="M1283" s="144">
        <f>3217000/1.05</f>
        <v>3063809.5238095238</v>
      </c>
      <c r="N1283" s="73"/>
      <c r="P1283" s="75"/>
      <c r="Q1283" s="77"/>
      <c r="S1283" s="78"/>
      <c r="T1283" s="74"/>
    </row>
    <row r="1284" spans="1:20" s="76" customFormat="1" ht="69" x14ac:dyDescent="0.3">
      <c r="A1284" s="11">
        <v>9</v>
      </c>
      <c r="B1284" s="100" t="s">
        <v>384</v>
      </c>
      <c r="C1284" s="137" t="s">
        <v>1217</v>
      </c>
      <c r="D1284" s="5" t="s">
        <v>1200</v>
      </c>
      <c r="E1284" s="137" t="s">
        <v>1201</v>
      </c>
      <c r="F1284" s="138" t="s">
        <v>1222</v>
      </c>
      <c r="G1284" s="5" t="s">
        <v>1203</v>
      </c>
      <c r="H1284" s="5" t="s">
        <v>1204</v>
      </c>
      <c r="I1284" s="5" t="s">
        <v>1205</v>
      </c>
      <c r="J1284" s="5" t="s">
        <v>1206</v>
      </c>
      <c r="K1284" s="30"/>
      <c r="L1284" s="144">
        <f>563000/1.05</f>
        <v>536190.47619047621</v>
      </c>
      <c r="M1284" s="144">
        <f>563000/1.05</f>
        <v>536190.47619047621</v>
      </c>
      <c r="N1284" s="73"/>
      <c r="P1284" s="75"/>
      <c r="Q1284" s="77"/>
      <c r="S1284" s="78"/>
      <c r="T1284" s="74"/>
    </row>
    <row r="1285" spans="1:20" s="76" customFormat="1" ht="69" x14ac:dyDescent="0.3">
      <c r="A1285" s="11">
        <v>10</v>
      </c>
      <c r="B1285" s="100" t="s">
        <v>384</v>
      </c>
      <c r="C1285" s="137" t="s">
        <v>1217</v>
      </c>
      <c r="D1285" s="5" t="s">
        <v>1200</v>
      </c>
      <c r="E1285" s="137" t="s">
        <v>1201</v>
      </c>
      <c r="F1285" s="138" t="s">
        <v>1223</v>
      </c>
      <c r="G1285" s="5" t="s">
        <v>1203</v>
      </c>
      <c r="H1285" s="5" t="s">
        <v>1204</v>
      </c>
      <c r="I1285" s="5" t="s">
        <v>1205</v>
      </c>
      <c r="J1285" s="5" t="s">
        <v>1206</v>
      </c>
      <c r="K1285" s="30"/>
      <c r="L1285" s="144">
        <v>1728000</v>
      </c>
      <c r="M1285" s="144">
        <v>1728000</v>
      </c>
      <c r="N1285" s="73"/>
      <c r="P1285" s="75"/>
      <c r="Q1285" s="77"/>
      <c r="S1285" s="78"/>
      <c r="T1285" s="74"/>
    </row>
    <row r="1286" spans="1:20" s="76" customFormat="1" ht="69" x14ac:dyDescent="0.3">
      <c r="A1286" s="11">
        <v>11</v>
      </c>
      <c r="B1286" s="100" t="s">
        <v>384</v>
      </c>
      <c r="C1286" s="137" t="s">
        <v>1217</v>
      </c>
      <c r="D1286" s="5" t="s">
        <v>1200</v>
      </c>
      <c r="E1286" s="137" t="s">
        <v>1201</v>
      </c>
      <c r="F1286" s="138" t="s">
        <v>1224</v>
      </c>
      <c r="G1286" s="5" t="s">
        <v>1203</v>
      </c>
      <c r="H1286" s="5" t="s">
        <v>1204</v>
      </c>
      <c r="I1286" s="5" t="s">
        <v>1205</v>
      </c>
      <c r="J1286" s="5" t="s">
        <v>1206</v>
      </c>
      <c r="K1286" s="30"/>
      <c r="L1286" s="144">
        <v>2473000</v>
      </c>
      <c r="M1286" s="144">
        <v>2473000</v>
      </c>
      <c r="N1286" s="73"/>
      <c r="P1286" s="75"/>
      <c r="Q1286" s="77"/>
      <c r="S1286" s="78"/>
      <c r="T1286" s="74"/>
    </row>
    <row r="1287" spans="1:20" s="76" customFormat="1" ht="69" x14ac:dyDescent="0.3">
      <c r="A1287" s="11">
        <v>10</v>
      </c>
      <c r="B1287" s="100" t="s">
        <v>384</v>
      </c>
      <c r="C1287" s="137" t="s">
        <v>1217</v>
      </c>
      <c r="D1287" s="5" t="s">
        <v>1200</v>
      </c>
      <c r="E1287" s="137" t="s">
        <v>1201</v>
      </c>
      <c r="F1287" s="138" t="s">
        <v>1225</v>
      </c>
      <c r="G1287" s="5" t="s">
        <v>1203</v>
      </c>
      <c r="H1287" s="5" t="s">
        <v>1204</v>
      </c>
      <c r="I1287" s="5" t="s">
        <v>1205</v>
      </c>
      <c r="J1287" s="5" t="s">
        <v>1206</v>
      </c>
      <c r="K1287" s="30"/>
      <c r="L1287" s="144">
        <v>3083000</v>
      </c>
      <c r="M1287" s="144">
        <v>3083000</v>
      </c>
      <c r="N1287" s="73"/>
      <c r="P1287" s="75"/>
      <c r="Q1287" s="77"/>
      <c r="S1287" s="78"/>
      <c r="T1287" s="74"/>
    </row>
    <row r="1288" spans="1:20" s="76" customFormat="1" ht="69" x14ac:dyDescent="0.3">
      <c r="A1288" s="11">
        <v>11</v>
      </c>
      <c r="B1288" s="100" t="s">
        <v>384</v>
      </c>
      <c r="C1288" s="137" t="s">
        <v>1217</v>
      </c>
      <c r="D1288" s="5" t="s">
        <v>1200</v>
      </c>
      <c r="E1288" s="137" t="s">
        <v>1201</v>
      </c>
      <c r="F1288" s="138" t="s">
        <v>1226</v>
      </c>
      <c r="G1288" s="5" t="s">
        <v>1203</v>
      </c>
      <c r="H1288" s="5" t="s">
        <v>1204</v>
      </c>
      <c r="I1288" s="5" t="s">
        <v>1205</v>
      </c>
      <c r="J1288" s="5" t="s">
        <v>1206</v>
      </c>
      <c r="K1288" s="30"/>
      <c r="L1288" s="144">
        <v>3217000</v>
      </c>
      <c r="M1288" s="144">
        <v>3217000</v>
      </c>
      <c r="N1288" s="73"/>
      <c r="P1288" s="75"/>
      <c r="Q1288" s="77"/>
      <c r="S1288" s="78"/>
      <c r="T1288" s="74"/>
    </row>
    <row r="1289" spans="1:20" s="76" customFormat="1" ht="69" x14ac:dyDescent="0.3">
      <c r="A1289" s="11">
        <v>12</v>
      </c>
      <c r="B1289" s="100" t="s">
        <v>384</v>
      </c>
      <c r="C1289" s="137" t="s">
        <v>1217</v>
      </c>
      <c r="D1289" s="5" t="s">
        <v>1200</v>
      </c>
      <c r="E1289" s="137" t="s">
        <v>1201</v>
      </c>
      <c r="F1289" s="138" t="s">
        <v>1227</v>
      </c>
      <c r="G1289" s="5" t="s">
        <v>1203</v>
      </c>
      <c r="H1289" s="5" t="s">
        <v>1204</v>
      </c>
      <c r="I1289" s="5" t="s">
        <v>1205</v>
      </c>
      <c r="J1289" s="5" t="s">
        <v>1206</v>
      </c>
      <c r="K1289" s="30"/>
      <c r="L1289" s="151">
        <v>563000</v>
      </c>
      <c r="M1289" s="151">
        <v>563000</v>
      </c>
      <c r="N1289" s="73"/>
      <c r="P1289" s="75"/>
      <c r="Q1289" s="77"/>
      <c r="S1289" s="78"/>
      <c r="T1289" s="74"/>
    </row>
    <row r="1290" spans="1:20" s="76" customFormat="1" ht="69" x14ac:dyDescent="0.3">
      <c r="A1290" s="11">
        <v>13</v>
      </c>
      <c r="B1290" s="100" t="s">
        <v>384</v>
      </c>
      <c r="C1290" s="137" t="s">
        <v>1228</v>
      </c>
      <c r="D1290" s="5" t="s">
        <v>1229</v>
      </c>
      <c r="E1290" s="137" t="s">
        <v>1201</v>
      </c>
      <c r="F1290" s="138" t="s">
        <v>1230</v>
      </c>
      <c r="G1290" s="5" t="s">
        <v>1203</v>
      </c>
      <c r="H1290" s="5" t="s">
        <v>1204</v>
      </c>
      <c r="I1290" s="5" t="s">
        <v>1205</v>
      </c>
      <c r="J1290" s="5" t="s">
        <v>1206</v>
      </c>
      <c r="K1290" s="30"/>
      <c r="L1290" s="144">
        <v>1330000</v>
      </c>
      <c r="M1290" s="144">
        <v>1330000</v>
      </c>
      <c r="N1290" s="73"/>
      <c r="P1290" s="75"/>
      <c r="Q1290" s="77"/>
      <c r="S1290" s="78"/>
      <c r="T1290" s="74"/>
    </row>
    <row r="1291" spans="1:20" s="76" customFormat="1" ht="69" x14ac:dyDescent="0.3">
      <c r="A1291" s="11">
        <v>14</v>
      </c>
      <c r="B1291" s="100" t="s">
        <v>384</v>
      </c>
      <c r="C1291" s="137" t="s">
        <v>1228</v>
      </c>
      <c r="D1291" s="5" t="s">
        <v>1229</v>
      </c>
      <c r="E1291" s="137" t="s">
        <v>1201</v>
      </c>
      <c r="F1291" s="138" t="s">
        <v>1231</v>
      </c>
      <c r="G1291" s="5" t="s">
        <v>1203</v>
      </c>
      <c r="H1291" s="5" t="s">
        <v>1204</v>
      </c>
      <c r="I1291" s="5" t="s">
        <v>1205</v>
      </c>
      <c r="J1291" s="5" t="s">
        <v>1206</v>
      </c>
      <c r="K1291" s="30"/>
      <c r="L1291" s="144">
        <v>1419000</v>
      </c>
      <c r="M1291" s="144">
        <v>1419000</v>
      </c>
      <c r="N1291" s="73"/>
      <c r="P1291" s="75"/>
      <c r="Q1291" s="77"/>
      <c r="S1291" s="78"/>
      <c r="T1291" s="74"/>
    </row>
    <row r="1292" spans="1:20" s="76" customFormat="1" ht="69" x14ac:dyDescent="0.3">
      <c r="A1292" s="11">
        <v>15</v>
      </c>
      <c r="B1292" s="100" t="s">
        <v>384</v>
      </c>
      <c r="C1292" s="137" t="s">
        <v>1228</v>
      </c>
      <c r="D1292" s="5" t="s">
        <v>1229</v>
      </c>
      <c r="E1292" s="137" t="s">
        <v>1201</v>
      </c>
      <c r="F1292" s="138" t="s">
        <v>1232</v>
      </c>
      <c r="G1292" s="5" t="s">
        <v>1203</v>
      </c>
      <c r="H1292" s="5" t="s">
        <v>1204</v>
      </c>
      <c r="I1292" s="5" t="s">
        <v>1205</v>
      </c>
      <c r="J1292" s="5" t="s">
        <v>1206</v>
      </c>
      <c r="K1292" s="30"/>
      <c r="L1292" s="144">
        <v>1622000</v>
      </c>
      <c r="M1292" s="144">
        <v>1622000</v>
      </c>
      <c r="N1292" s="73"/>
      <c r="P1292" s="75"/>
      <c r="Q1292" s="77"/>
      <c r="S1292" s="78"/>
      <c r="T1292" s="74"/>
    </row>
    <row r="1293" spans="1:20" s="76" customFormat="1" ht="69" x14ac:dyDescent="0.3">
      <c r="A1293" s="11">
        <v>16</v>
      </c>
      <c r="B1293" s="100" t="s">
        <v>384</v>
      </c>
      <c r="C1293" s="137" t="s">
        <v>1228</v>
      </c>
      <c r="D1293" s="5" t="s">
        <v>1229</v>
      </c>
      <c r="E1293" s="137" t="s">
        <v>1201</v>
      </c>
      <c r="F1293" s="138" t="s">
        <v>1233</v>
      </c>
      <c r="G1293" s="5" t="s">
        <v>1203</v>
      </c>
      <c r="H1293" s="5" t="s">
        <v>1204</v>
      </c>
      <c r="I1293" s="5" t="s">
        <v>1205</v>
      </c>
      <c r="J1293" s="5" t="s">
        <v>1206</v>
      </c>
      <c r="K1293" s="30"/>
      <c r="L1293" s="144">
        <v>1840000</v>
      </c>
      <c r="M1293" s="144">
        <v>1840000</v>
      </c>
      <c r="N1293" s="73"/>
      <c r="P1293" s="75"/>
      <c r="Q1293" s="77"/>
      <c r="S1293" s="78"/>
      <c r="T1293" s="74"/>
    </row>
    <row r="1294" spans="1:20" s="76" customFormat="1" ht="69" x14ac:dyDescent="0.3">
      <c r="A1294" s="11">
        <v>17</v>
      </c>
      <c r="B1294" s="100" t="s">
        <v>384</v>
      </c>
      <c r="C1294" s="137" t="s">
        <v>1228</v>
      </c>
      <c r="D1294" s="5" t="s">
        <v>1229</v>
      </c>
      <c r="E1294" s="137" t="s">
        <v>1201</v>
      </c>
      <c r="F1294" s="138" t="s">
        <v>1234</v>
      </c>
      <c r="G1294" s="5" t="s">
        <v>1203</v>
      </c>
      <c r="H1294" s="5" t="s">
        <v>1204</v>
      </c>
      <c r="I1294" s="5" t="s">
        <v>1205</v>
      </c>
      <c r="J1294" s="5" t="s">
        <v>1206</v>
      </c>
      <c r="K1294" s="30"/>
      <c r="L1294" s="144">
        <v>1965000</v>
      </c>
      <c r="M1294" s="144">
        <v>1965000</v>
      </c>
      <c r="N1294" s="73"/>
      <c r="P1294" s="75"/>
      <c r="Q1294" s="77"/>
      <c r="S1294" s="78"/>
      <c r="T1294" s="74"/>
    </row>
    <row r="1295" spans="1:20" s="76" customFormat="1" ht="69" x14ac:dyDescent="0.3">
      <c r="A1295" s="11">
        <v>18</v>
      </c>
      <c r="B1295" s="100" t="s">
        <v>384</v>
      </c>
      <c r="C1295" s="137" t="s">
        <v>1228</v>
      </c>
      <c r="D1295" s="5" t="s">
        <v>1229</v>
      </c>
      <c r="E1295" s="137" t="s">
        <v>1201</v>
      </c>
      <c r="F1295" s="139" t="s">
        <v>1235</v>
      </c>
      <c r="G1295" s="5" t="s">
        <v>1203</v>
      </c>
      <c r="H1295" s="5" t="s">
        <v>1204</v>
      </c>
      <c r="I1295" s="5" t="s">
        <v>1205</v>
      </c>
      <c r="J1295" s="5" t="s">
        <v>1206</v>
      </c>
      <c r="K1295" s="30"/>
      <c r="L1295" s="144">
        <v>1500000</v>
      </c>
      <c r="M1295" s="144">
        <v>1500000</v>
      </c>
      <c r="N1295" s="73"/>
      <c r="P1295" s="75"/>
      <c r="Q1295" s="77"/>
      <c r="S1295" s="78"/>
      <c r="T1295" s="74"/>
    </row>
    <row r="1296" spans="1:20" s="76" customFormat="1" ht="69" x14ac:dyDescent="0.3">
      <c r="A1296" s="11">
        <v>19</v>
      </c>
      <c r="B1296" s="100" t="s">
        <v>384</v>
      </c>
      <c r="C1296" s="137" t="s">
        <v>1236</v>
      </c>
      <c r="D1296" s="5" t="s">
        <v>1237</v>
      </c>
      <c r="E1296" s="137" t="s">
        <v>1201</v>
      </c>
      <c r="F1296" s="138" t="s">
        <v>1238</v>
      </c>
      <c r="G1296" s="5" t="s">
        <v>1203</v>
      </c>
      <c r="H1296" s="5" t="s">
        <v>1204</v>
      </c>
      <c r="I1296" s="5" t="s">
        <v>1205</v>
      </c>
      <c r="J1296" s="5" t="s">
        <v>1206</v>
      </c>
      <c r="K1296" s="30"/>
      <c r="L1296" s="142">
        <v>274000</v>
      </c>
      <c r="M1296" s="142">
        <v>274000</v>
      </c>
      <c r="N1296" s="73"/>
      <c r="P1296" s="75"/>
      <c r="Q1296" s="77"/>
      <c r="S1296" s="78"/>
      <c r="T1296" s="74"/>
    </row>
    <row r="1297" spans="1:20" s="76" customFormat="1" ht="69" x14ac:dyDescent="0.3">
      <c r="A1297" s="11">
        <v>20</v>
      </c>
      <c r="B1297" s="100" t="s">
        <v>384</v>
      </c>
      <c r="C1297" s="137" t="s">
        <v>1236</v>
      </c>
      <c r="D1297" s="5" t="s">
        <v>1237</v>
      </c>
      <c r="E1297" s="137" t="s">
        <v>1201</v>
      </c>
      <c r="F1297" s="138" t="s">
        <v>1239</v>
      </c>
      <c r="G1297" s="5" t="s">
        <v>1203</v>
      </c>
      <c r="H1297" s="5" t="s">
        <v>1204</v>
      </c>
      <c r="I1297" s="5" t="s">
        <v>1205</v>
      </c>
      <c r="J1297" s="5" t="s">
        <v>1206</v>
      </c>
      <c r="K1297" s="30"/>
      <c r="L1297" s="142">
        <v>292000</v>
      </c>
      <c r="M1297" s="142">
        <v>292000</v>
      </c>
      <c r="N1297" s="73"/>
      <c r="P1297" s="75"/>
      <c r="Q1297" s="77"/>
      <c r="S1297" s="78"/>
      <c r="T1297" s="74"/>
    </row>
    <row r="1298" spans="1:20" s="76" customFormat="1" ht="69" x14ac:dyDescent="0.3">
      <c r="A1298" s="11">
        <v>21</v>
      </c>
      <c r="B1298" s="11" t="s">
        <v>384</v>
      </c>
      <c r="C1298" s="137" t="s">
        <v>1236</v>
      </c>
      <c r="D1298" s="5" t="s">
        <v>1237</v>
      </c>
      <c r="E1298" s="137" t="s">
        <v>1201</v>
      </c>
      <c r="F1298" s="138" t="s">
        <v>1240</v>
      </c>
      <c r="G1298" s="5" t="s">
        <v>1203</v>
      </c>
      <c r="H1298" s="5" t="s">
        <v>1204</v>
      </c>
      <c r="I1298" s="5" t="s">
        <v>1205</v>
      </c>
      <c r="J1298" s="5" t="s">
        <v>1206</v>
      </c>
      <c r="K1298" s="141"/>
      <c r="L1298" s="142">
        <v>371000</v>
      </c>
      <c r="M1298" s="142">
        <v>371000</v>
      </c>
      <c r="N1298" s="18"/>
      <c r="P1298" s="75"/>
      <c r="Q1298" s="77"/>
      <c r="S1298" s="78"/>
      <c r="T1298" s="74"/>
    </row>
    <row r="1299" spans="1:20" s="76" customFormat="1" ht="69" x14ac:dyDescent="0.3">
      <c r="A1299" s="11">
        <v>22</v>
      </c>
      <c r="B1299" s="11" t="s">
        <v>384</v>
      </c>
      <c r="C1299" s="137" t="s">
        <v>1236</v>
      </c>
      <c r="D1299" s="5" t="s">
        <v>1237</v>
      </c>
      <c r="E1299" s="137" t="s">
        <v>1201</v>
      </c>
      <c r="F1299" s="138" t="s">
        <v>1241</v>
      </c>
      <c r="G1299" s="5" t="s">
        <v>1203</v>
      </c>
      <c r="H1299" s="5" t="s">
        <v>1204</v>
      </c>
      <c r="I1299" s="5" t="s">
        <v>1205</v>
      </c>
      <c r="J1299" s="5" t="s">
        <v>1206</v>
      </c>
      <c r="K1299" s="141"/>
      <c r="L1299" s="142">
        <v>396000</v>
      </c>
      <c r="M1299" s="142">
        <v>396000</v>
      </c>
      <c r="N1299" s="18"/>
      <c r="P1299" s="75"/>
      <c r="Q1299" s="77"/>
      <c r="S1299" s="78"/>
      <c r="T1299" s="74"/>
    </row>
    <row r="1300" spans="1:20" s="76" customFormat="1" ht="69" x14ac:dyDescent="0.3">
      <c r="A1300" s="11">
        <v>23</v>
      </c>
      <c r="B1300" s="11" t="s">
        <v>384</v>
      </c>
      <c r="C1300" s="137" t="s">
        <v>1236</v>
      </c>
      <c r="D1300" s="5" t="s">
        <v>1237</v>
      </c>
      <c r="E1300" s="137" t="s">
        <v>1242</v>
      </c>
      <c r="F1300" s="138" t="s">
        <v>1243</v>
      </c>
      <c r="G1300" s="5" t="s">
        <v>1203</v>
      </c>
      <c r="H1300" s="5" t="s">
        <v>1204</v>
      </c>
      <c r="I1300" s="5" t="s">
        <v>1205</v>
      </c>
      <c r="J1300" s="5" t="s">
        <v>1206</v>
      </c>
      <c r="K1300" s="141"/>
      <c r="L1300" s="142">
        <v>487000</v>
      </c>
      <c r="M1300" s="142">
        <v>487000</v>
      </c>
      <c r="N1300" s="18"/>
      <c r="P1300" s="75"/>
      <c r="Q1300" s="77"/>
      <c r="S1300" s="78"/>
      <c r="T1300" s="74"/>
    </row>
    <row r="1301" spans="1:20" s="76" customFormat="1" ht="69" x14ac:dyDescent="0.3">
      <c r="A1301" s="11">
        <v>24</v>
      </c>
      <c r="B1301" s="11" t="s">
        <v>384</v>
      </c>
      <c r="C1301" s="137" t="s">
        <v>1244</v>
      </c>
      <c r="D1301" s="5" t="s">
        <v>1245</v>
      </c>
      <c r="E1301" s="137" t="s">
        <v>1201</v>
      </c>
      <c r="F1301" s="143" t="s">
        <v>1246</v>
      </c>
      <c r="G1301" s="5" t="s">
        <v>1203</v>
      </c>
      <c r="H1301" s="5" t="s">
        <v>1204</v>
      </c>
      <c r="I1301" s="5" t="s">
        <v>1205</v>
      </c>
      <c r="J1301" s="5" t="s">
        <v>1206</v>
      </c>
      <c r="K1301" s="141"/>
      <c r="L1301" s="144">
        <v>60000</v>
      </c>
      <c r="M1301" s="144">
        <v>60000</v>
      </c>
      <c r="N1301" s="18"/>
      <c r="P1301" s="75"/>
      <c r="Q1301" s="77"/>
      <c r="S1301" s="78"/>
      <c r="T1301" s="74"/>
    </row>
    <row r="1302" spans="1:20" s="76" customFormat="1" ht="69" x14ac:dyDescent="0.3">
      <c r="A1302" s="11">
        <v>25</v>
      </c>
      <c r="B1302" s="11" t="s">
        <v>384</v>
      </c>
      <c r="C1302" s="137" t="s">
        <v>1247</v>
      </c>
      <c r="D1302" s="5" t="s">
        <v>1245</v>
      </c>
      <c r="E1302" s="137" t="s">
        <v>1201</v>
      </c>
      <c r="F1302" s="139" t="s">
        <v>1248</v>
      </c>
      <c r="G1302" s="5" t="s">
        <v>1203</v>
      </c>
      <c r="H1302" s="5" t="s">
        <v>1204</v>
      </c>
      <c r="I1302" s="5" t="s">
        <v>1205</v>
      </c>
      <c r="J1302" s="5" t="s">
        <v>1206</v>
      </c>
      <c r="K1302" s="141"/>
      <c r="L1302" s="142">
        <v>15000</v>
      </c>
      <c r="M1302" s="142">
        <v>15000</v>
      </c>
      <c r="N1302" s="18"/>
      <c r="P1302" s="75"/>
      <c r="Q1302" s="77"/>
      <c r="S1302" s="78"/>
      <c r="T1302" s="74"/>
    </row>
    <row r="1303" spans="1:20" s="76" customFormat="1" ht="69" x14ac:dyDescent="0.3">
      <c r="A1303" s="11">
        <v>26</v>
      </c>
      <c r="B1303" s="11" t="s">
        <v>384</v>
      </c>
      <c r="C1303" s="137" t="s">
        <v>1247</v>
      </c>
      <c r="D1303" s="5" t="s">
        <v>1245</v>
      </c>
      <c r="E1303" s="137" t="s">
        <v>1201</v>
      </c>
      <c r="F1303" s="139" t="s">
        <v>1249</v>
      </c>
      <c r="G1303" s="5" t="s">
        <v>1203</v>
      </c>
      <c r="H1303" s="5" t="s">
        <v>1204</v>
      </c>
      <c r="I1303" s="5" t="s">
        <v>1205</v>
      </c>
      <c r="J1303" s="5" t="s">
        <v>1206</v>
      </c>
      <c r="K1303" s="141"/>
      <c r="L1303" s="142">
        <v>40000</v>
      </c>
      <c r="M1303" s="142">
        <v>40000</v>
      </c>
      <c r="N1303" s="18"/>
      <c r="P1303" s="75"/>
      <c r="Q1303" s="77"/>
      <c r="S1303" s="78"/>
      <c r="T1303" s="74"/>
    </row>
    <row r="1304" spans="1:20" s="76" customFormat="1" ht="69" x14ac:dyDescent="0.3">
      <c r="A1304" s="11">
        <v>27</v>
      </c>
      <c r="B1304" s="11" t="s">
        <v>384</v>
      </c>
      <c r="C1304" s="137" t="s">
        <v>1247</v>
      </c>
      <c r="D1304" s="5" t="s">
        <v>1245</v>
      </c>
      <c r="E1304" s="137" t="s">
        <v>1201</v>
      </c>
      <c r="F1304" s="139" t="s">
        <v>1250</v>
      </c>
      <c r="G1304" s="5" t="s">
        <v>1203</v>
      </c>
      <c r="H1304" s="5" t="s">
        <v>1204</v>
      </c>
      <c r="I1304" s="5" t="s">
        <v>1205</v>
      </c>
      <c r="J1304" s="5" t="s">
        <v>1206</v>
      </c>
      <c r="K1304" s="141"/>
      <c r="L1304" s="142">
        <v>45000</v>
      </c>
      <c r="M1304" s="142">
        <v>45000</v>
      </c>
      <c r="N1304" s="18"/>
      <c r="P1304" s="75"/>
      <c r="Q1304" s="77"/>
      <c r="S1304" s="78"/>
      <c r="T1304" s="74"/>
    </row>
    <row r="1305" spans="1:20" s="76" customFormat="1" ht="69" x14ac:dyDescent="0.3">
      <c r="A1305" s="11">
        <v>28</v>
      </c>
      <c r="B1305" s="11" t="s">
        <v>384</v>
      </c>
      <c r="C1305" s="137" t="s">
        <v>1247</v>
      </c>
      <c r="D1305" s="5" t="s">
        <v>1245</v>
      </c>
      <c r="E1305" s="137" t="s">
        <v>1201</v>
      </c>
      <c r="F1305" s="139" t="s">
        <v>1251</v>
      </c>
      <c r="G1305" s="5" t="s">
        <v>1203</v>
      </c>
      <c r="H1305" s="5" t="s">
        <v>1204</v>
      </c>
      <c r="I1305" s="5" t="s">
        <v>1205</v>
      </c>
      <c r="J1305" s="5" t="s">
        <v>1206</v>
      </c>
      <c r="K1305" s="141"/>
      <c r="L1305" s="142">
        <v>50000</v>
      </c>
      <c r="M1305" s="142">
        <v>50000</v>
      </c>
      <c r="N1305" s="18"/>
      <c r="P1305" s="75"/>
      <c r="Q1305" s="77"/>
      <c r="S1305" s="78"/>
      <c r="T1305" s="74"/>
    </row>
    <row r="1306" spans="1:20" s="76" customFormat="1" ht="69" x14ac:dyDescent="0.3">
      <c r="A1306" s="11">
        <v>29</v>
      </c>
      <c r="B1306" s="11" t="s">
        <v>384</v>
      </c>
      <c r="C1306" s="137" t="s">
        <v>1252</v>
      </c>
      <c r="D1306" s="5" t="s">
        <v>1245</v>
      </c>
      <c r="E1306" s="137" t="s">
        <v>1201</v>
      </c>
      <c r="F1306" s="139" t="s">
        <v>1253</v>
      </c>
      <c r="G1306" s="5" t="s">
        <v>1203</v>
      </c>
      <c r="H1306" s="5" t="s">
        <v>1204</v>
      </c>
      <c r="I1306" s="5" t="s">
        <v>1205</v>
      </c>
      <c r="J1306" s="5" t="s">
        <v>1206</v>
      </c>
      <c r="K1306" s="141"/>
      <c r="L1306" s="142">
        <v>7300</v>
      </c>
      <c r="M1306" s="142">
        <v>7300</v>
      </c>
      <c r="N1306" s="18"/>
      <c r="P1306" s="75"/>
      <c r="Q1306" s="77"/>
      <c r="S1306" s="78"/>
      <c r="T1306" s="74"/>
    </row>
    <row r="1307" spans="1:20" s="76" customFormat="1" ht="69" x14ac:dyDescent="0.3">
      <c r="A1307" s="11">
        <v>30</v>
      </c>
      <c r="B1307" s="11" t="s">
        <v>384</v>
      </c>
      <c r="C1307" s="137" t="s">
        <v>1252</v>
      </c>
      <c r="D1307" s="5" t="s">
        <v>1254</v>
      </c>
      <c r="E1307" s="137" t="s">
        <v>1201</v>
      </c>
      <c r="F1307" s="139" t="s">
        <v>1255</v>
      </c>
      <c r="G1307" s="5" t="s">
        <v>1203</v>
      </c>
      <c r="H1307" s="5" t="s">
        <v>1204</v>
      </c>
      <c r="I1307" s="5" t="s">
        <v>1205</v>
      </c>
      <c r="J1307" s="5" t="s">
        <v>1206</v>
      </c>
      <c r="K1307" s="141"/>
      <c r="L1307" s="142">
        <v>13000</v>
      </c>
      <c r="M1307" s="142">
        <v>13000</v>
      </c>
      <c r="N1307" s="18"/>
      <c r="P1307" s="75"/>
      <c r="Q1307" s="77"/>
      <c r="S1307" s="78"/>
      <c r="T1307" s="74"/>
    </row>
    <row r="1308" spans="1:20" s="76" customFormat="1" ht="69" x14ac:dyDescent="0.3">
      <c r="A1308" s="11">
        <v>31</v>
      </c>
      <c r="B1308" s="11" t="s">
        <v>384</v>
      </c>
      <c r="C1308" s="137" t="s">
        <v>1252</v>
      </c>
      <c r="D1308" s="5" t="s">
        <v>1254</v>
      </c>
      <c r="E1308" s="137" t="s">
        <v>1201</v>
      </c>
      <c r="F1308" s="139" t="s">
        <v>1256</v>
      </c>
      <c r="G1308" s="5" t="s">
        <v>1203</v>
      </c>
      <c r="H1308" s="5" t="s">
        <v>1204</v>
      </c>
      <c r="I1308" s="5" t="s">
        <v>1205</v>
      </c>
      <c r="J1308" s="5" t="s">
        <v>1206</v>
      </c>
      <c r="K1308" s="141"/>
      <c r="L1308" s="142">
        <v>28000</v>
      </c>
      <c r="M1308" s="142">
        <v>28000</v>
      </c>
      <c r="N1308" s="18"/>
      <c r="P1308" s="75"/>
      <c r="Q1308" s="77"/>
      <c r="S1308" s="78"/>
      <c r="T1308" s="74"/>
    </row>
    <row r="1309" spans="1:20" s="76" customFormat="1" ht="69" x14ac:dyDescent="0.3">
      <c r="A1309" s="11">
        <v>32</v>
      </c>
      <c r="B1309" s="11" t="s">
        <v>384</v>
      </c>
      <c r="C1309" s="137" t="s">
        <v>1252</v>
      </c>
      <c r="D1309" s="5" t="s">
        <v>1254</v>
      </c>
      <c r="E1309" s="137" t="s">
        <v>1201</v>
      </c>
      <c r="F1309" s="139" t="s">
        <v>1257</v>
      </c>
      <c r="G1309" s="5" t="s">
        <v>1203</v>
      </c>
      <c r="H1309" s="5" t="s">
        <v>1204</v>
      </c>
      <c r="I1309" s="5" t="s">
        <v>1205</v>
      </c>
      <c r="J1309" s="5" t="s">
        <v>1206</v>
      </c>
      <c r="K1309" s="141"/>
      <c r="L1309" s="142">
        <v>33000</v>
      </c>
      <c r="M1309" s="142">
        <v>33000</v>
      </c>
      <c r="N1309" s="18"/>
      <c r="P1309" s="75"/>
      <c r="Q1309" s="77"/>
      <c r="S1309" s="78"/>
      <c r="T1309" s="74"/>
    </row>
    <row r="1310" spans="1:20" s="76" customFormat="1" ht="69" x14ac:dyDescent="0.3">
      <c r="A1310" s="11">
        <v>33</v>
      </c>
      <c r="B1310" s="11" t="s">
        <v>384</v>
      </c>
      <c r="C1310" s="137" t="s">
        <v>1252</v>
      </c>
      <c r="D1310" s="5" t="s">
        <v>1254</v>
      </c>
      <c r="E1310" s="137" t="s">
        <v>1201</v>
      </c>
      <c r="F1310" s="139" t="s">
        <v>1258</v>
      </c>
      <c r="G1310" s="5" t="s">
        <v>1203</v>
      </c>
      <c r="H1310" s="5" t="s">
        <v>1204</v>
      </c>
      <c r="I1310" s="5" t="s">
        <v>1205</v>
      </c>
      <c r="J1310" s="5" t="s">
        <v>1206</v>
      </c>
      <c r="K1310" s="141"/>
      <c r="L1310" s="142">
        <v>35000</v>
      </c>
      <c r="M1310" s="142">
        <v>35000</v>
      </c>
      <c r="N1310" s="18"/>
      <c r="P1310" s="75"/>
      <c r="Q1310" s="77"/>
      <c r="S1310" s="78"/>
      <c r="T1310" s="74"/>
    </row>
    <row r="1311" spans="1:20" s="76" customFormat="1" ht="69" x14ac:dyDescent="0.3">
      <c r="A1311" s="11">
        <v>34</v>
      </c>
      <c r="B1311" s="11" t="s">
        <v>384</v>
      </c>
      <c r="C1311" s="137" t="s">
        <v>1259</v>
      </c>
      <c r="D1311" s="5" t="s">
        <v>383</v>
      </c>
      <c r="E1311" s="137" t="s">
        <v>1260</v>
      </c>
      <c r="F1311" s="137" t="s">
        <v>1261</v>
      </c>
      <c r="G1311" s="5" t="s">
        <v>1203</v>
      </c>
      <c r="H1311" s="5" t="s">
        <v>1204</v>
      </c>
      <c r="I1311" s="5" t="s">
        <v>1205</v>
      </c>
      <c r="J1311" s="5" t="s">
        <v>1206</v>
      </c>
      <c r="K1311" s="141"/>
      <c r="L1311" s="145">
        <v>45000</v>
      </c>
      <c r="M1311" s="145">
        <v>45000</v>
      </c>
      <c r="N1311" s="18"/>
      <c r="P1311" s="75"/>
      <c r="Q1311" s="77"/>
      <c r="S1311" s="78"/>
      <c r="T1311" s="74"/>
    </row>
    <row r="1312" spans="1:20" s="76" customFormat="1" ht="69" x14ac:dyDescent="0.3">
      <c r="A1312" s="11">
        <v>35</v>
      </c>
      <c r="B1312" s="11" t="s">
        <v>384</v>
      </c>
      <c r="C1312" s="137" t="s">
        <v>1262</v>
      </c>
      <c r="D1312" s="5" t="s">
        <v>383</v>
      </c>
      <c r="E1312" s="137" t="s">
        <v>1260</v>
      </c>
      <c r="F1312" s="137" t="s">
        <v>1261</v>
      </c>
      <c r="G1312" s="5" t="s">
        <v>1203</v>
      </c>
      <c r="H1312" s="5" t="s">
        <v>1204</v>
      </c>
      <c r="I1312" s="5" t="s">
        <v>1205</v>
      </c>
      <c r="J1312" s="5" t="s">
        <v>1206</v>
      </c>
      <c r="K1312" s="141"/>
      <c r="L1312" s="145">
        <v>11000</v>
      </c>
      <c r="M1312" s="145">
        <v>11000</v>
      </c>
      <c r="N1312" s="18"/>
      <c r="P1312" s="75"/>
      <c r="Q1312" s="77"/>
      <c r="S1312" s="78"/>
      <c r="T1312" s="74"/>
    </row>
    <row r="1313" spans="1:20" s="76" customFormat="1" ht="69" x14ac:dyDescent="0.3">
      <c r="A1313" s="11">
        <v>36</v>
      </c>
      <c r="B1313" s="11" t="s">
        <v>384</v>
      </c>
      <c r="C1313" s="137" t="s">
        <v>1263</v>
      </c>
      <c r="D1313" s="5" t="s">
        <v>1264</v>
      </c>
      <c r="E1313" s="137" t="s">
        <v>1265</v>
      </c>
      <c r="F1313" s="139" t="s">
        <v>1266</v>
      </c>
      <c r="G1313" s="5" t="s">
        <v>1203</v>
      </c>
      <c r="H1313" s="5" t="s">
        <v>1204</v>
      </c>
      <c r="I1313" s="5" t="s">
        <v>1205</v>
      </c>
      <c r="J1313" s="5" t="s">
        <v>1206</v>
      </c>
      <c r="K1313" s="141"/>
      <c r="L1313" s="144">
        <v>460000</v>
      </c>
      <c r="M1313" s="144">
        <v>460000</v>
      </c>
      <c r="N1313" s="18"/>
      <c r="P1313" s="75"/>
      <c r="Q1313" s="77"/>
      <c r="S1313" s="78"/>
      <c r="T1313" s="74"/>
    </row>
    <row r="1314" spans="1:20" s="76" customFormat="1" ht="69" x14ac:dyDescent="0.3">
      <c r="A1314" s="11">
        <v>37</v>
      </c>
      <c r="B1314" s="11" t="s">
        <v>384</v>
      </c>
      <c r="C1314" s="137" t="s">
        <v>1263</v>
      </c>
      <c r="D1314" s="5" t="s">
        <v>1264</v>
      </c>
      <c r="E1314" s="137" t="s">
        <v>1265</v>
      </c>
      <c r="F1314" s="139" t="s">
        <v>1267</v>
      </c>
      <c r="G1314" s="5" t="s">
        <v>1203</v>
      </c>
      <c r="H1314" s="5" t="s">
        <v>1204</v>
      </c>
      <c r="I1314" s="5" t="s">
        <v>1205</v>
      </c>
      <c r="J1314" s="5" t="s">
        <v>1206</v>
      </c>
      <c r="K1314" s="141"/>
      <c r="L1314" s="144">
        <v>720000</v>
      </c>
      <c r="M1314" s="144">
        <v>720000</v>
      </c>
      <c r="N1314" s="18"/>
      <c r="P1314" s="75"/>
      <c r="Q1314" s="77"/>
      <c r="S1314" s="78"/>
      <c r="T1314" s="74"/>
    </row>
    <row r="1315" spans="1:20" s="76" customFormat="1" ht="69" x14ac:dyDescent="0.3">
      <c r="A1315" s="11">
        <v>38</v>
      </c>
      <c r="B1315" s="11" t="s">
        <v>384</v>
      </c>
      <c r="C1315" s="137" t="s">
        <v>1263</v>
      </c>
      <c r="D1315" s="5" t="s">
        <v>1264</v>
      </c>
      <c r="E1315" s="137" t="s">
        <v>1265</v>
      </c>
      <c r="F1315" s="139" t="s">
        <v>1268</v>
      </c>
      <c r="G1315" s="5" t="s">
        <v>1203</v>
      </c>
      <c r="H1315" s="5" t="s">
        <v>1204</v>
      </c>
      <c r="I1315" s="5" t="s">
        <v>1205</v>
      </c>
      <c r="J1315" s="5" t="s">
        <v>1206</v>
      </c>
      <c r="K1315" s="141"/>
      <c r="L1315" s="144">
        <v>698000</v>
      </c>
      <c r="M1315" s="144">
        <v>698000</v>
      </c>
      <c r="N1315" s="18"/>
      <c r="P1315" s="75"/>
      <c r="Q1315" s="77"/>
      <c r="S1315" s="78"/>
      <c r="T1315" s="74"/>
    </row>
    <row r="1316" spans="1:20" s="76" customFormat="1" ht="69" x14ac:dyDescent="0.3">
      <c r="A1316" s="11">
        <v>39</v>
      </c>
      <c r="B1316" s="11" t="s">
        <v>384</v>
      </c>
      <c r="C1316" s="137" t="s">
        <v>1263</v>
      </c>
      <c r="D1316" s="5" t="s">
        <v>1264</v>
      </c>
      <c r="E1316" s="137" t="s">
        <v>1265</v>
      </c>
      <c r="F1316" s="139" t="s">
        <v>1269</v>
      </c>
      <c r="G1316" s="5" t="s">
        <v>1203</v>
      </c>
      <c r="H1316" s="5" t="s">
        <v>1204</v>
      </c>
      <c r="I1316" s="5" t="s">
        <v>1205</v>
      </c>
      <c r="J1316" s="5" t="s">
        <v>1206</v>
      </c>
      <c r="K1316" s="141"/>
      <c r="L1316" s="144">
        <v>1120000</v>
      </c>
      <c r="M1316" s="144">
        <v>1120000</v>
      </c>
      <c r="N1316" s="18"/>
      <c r="P1316" s="75"/>
      <c r="Q1316" s="77"/>
      <c r="S1316" s="78"/>
      <c r="T1316" s="74"/>
    </row>
    <row r="1317" spans="1:20" s="76" customFormat="1" ht="69" x14ac:dyDescent="0.3">
      <c r="A1317" s="11">
        <v>40</v>
      </c>
      <c r="B1317" s="11" t="s">
        <v>384</v>
      </c>
      <c r="C1317" s="137" t="s">
        <v>1263</v>
      </c>
      <c r="D1317" s="5" t="s">
        <v>389</v>
      </c>
      <c r="E1317" s="137" t="s">
        <v>1265</v>
      </c>
      <c r="F1317" s="139" t="s">
        <v>1270</v>
      </c>
      <c r="G1317" s="5" t="s">
        <v>1203</v>
      </c>
      <c r="H1317" s="5" t="s">
        <v>1204</v>
      </c>
      <c r="I1317" s="5" t="s">
        <v>1205</v>
      </c>
      <c r="J1317" s="5" t="s">
        <v>1206</v>
      </c>
      <c r="K1317" s="141"/>
      <c r="L1317" s="144">
        <v>1531000</v>
      </c>
      <c r="M1317" s="144">
        <v>1531000</v>
      </c>
      <c r="N1317" s="18"/>
      <c r="P1317" s="75"/>
      <c r="Q1317" s="77"/>
      <c r="S1317" s="78"/>
      <c r="T1317" s="74"/>
    </row>
    <row r="1318" spans="1:20" s="76" customFormat="1" ht="69" x14ac:dyDescent="0.3">
      <c r="A1318" s="11">
        <v>41</v>
      </c>
      <c r="B1318" s="11" t="s">
        <v>384</v>
      </c>
      <c r="C1318" s="137" t="s">
        <v>1263</v>
      </c>
      <c r="D1318" s="5" t="s">
        <v>389</v>
      </c>
      <c r="E1318" s="137" t="s">
        <v>1265</v>
      </c>
      <c r="F1318" s="139" t="s">
        <v>1271</v>
      </c>
      <c r="G1318" s="5" t="s">
        <v>1203</v>
      </c>
      <c r="H1318" s="5" t="s">
        <v>1204</v>
      </c>
      <c r="I1318" s="5" t="s">
        <v>1205</v>
      </c>
      <c r="J1318" s="5" t="s">
        <v>1206</v>
      </c>
      <c r="K1318" s="141"/>
      <c r="L1318" s="144">
        <v>1950000</v>
      </c>
      <c r="M1318" s="144">
        <v>1950000</v>
      </c>
      <c r="N1318" s="18"/>
      <c r="P1318" s="75"/>
      <c r="Q1318" s="77"/>
      <c r="S1318" s="78"/>
      <c r="T1318" s="74"/>
    </row>
    <row r="1319" spans="1:20" s="76" customFormat="1" ht="69" x14ac:dyDescent="0.3">
      <c r="A1319" s="11">
        <v>42</v>
      </c>
      <c r="B1319" s="11" t="s">
        <v>384</v>
      </c>
      <c r="C1319" s="137" t="s">
        <v>1272</v>
      </c>
      <c r="D1319" s="5" t="s">
        <v>374</v>
      </c>
      <c r="E1319" s="137" t="s">
        <v>1273</v>
      </c>
      <c r="F1319" s="146" t="s">
        <v>1274</v>
      </c>
      <c r="G1319" s="5" t="s">
        <v>1203</v>
      </c>
      <c r="H1319" s="5" t="s">
        <v>1204</v>
      </c>
      <c r="I1319" s="5" t="s">
        <v>1205</v>
      </c>
      <c r="J1319" s="5" t="s">
        <v>1206</v>
      </c>
      <c r="K1319" s="141"/>
      <c r="L1319" s="142">
        <v>140000</v>
      </c>
      <c r="M1319" s="142">
        <v>140000</v>
      </c>
      <c r="N1319" s="18"/>
      <c r="P1319" s="75"/>
      <c r="Q1319" s="77"/>
      <c r="S1319" s="78"/>
      <c r="T1319" s="74"/>
    </row>
    <row r="1320" spans="1:20" s="76" customFormat="1" ht="69" x14ac:dyDescent="0.3">
      <c r="A1320" s="11">
        <v>43</v>
      </c>
      <c r="B1320" s="11" t="s">
        <v>384</v>
      </c>
      <c r="C1320" s="137" t="s">
        <v>1272</v>
      </c>
      <c r="D1320" s="5" t="s">
        <v>374</v>
      </c>
      <c r="E1320" s="137" t="s">
        <v>1273</v>
      </c>
      <c r="F1320" s="146" t="s">
        <v>1275</v>
      </c>
      <c r="G1320" s="5" t="s">
        <v>1203</v>
      </c>
      <c r="H1320" s="5" t="s">
        <v>1204</v>
      </c>
      <c r="I1320" s="5" t="s">
        <v>1205</v>
      </c>
      <c r="J1320" s="5" t="s">
        <v>1206</v>
      </c>
      <c r="K1320" s="141"/>
      <c r="L1320" s="142">
        <v>170000</v>
      </c>
      <c r="M1320" s="142">
        <v>170000</v>
      </c>
      <c r="N1320" s="18"/>
      <c r="P1320" s="75"/>
      <c r="Q1320" s="77"/>
      <c r="S1320" s="78"/>
      <c r="T1320" s="74"/>
    </row>
    <row r="1321" spans="1:20" s="76" customFormat="1" ht="69" x14ac:dyDescent="0.3">
      <c r="A1321" s="11">
        <v>44</v>
      </c>
      <c r="B1321" s="11" t="s">
        <v>384</v>
      </c>
      <c r="C1321" s="137" t="s">
        <v>1272</v>
      </c>
      <c r="D1321" s="5" t="s">
        <v>374</v>
      </c>
      <c r="E1321" s="137" t="s">
        <v>1273</v>
      </c>
      <c r="F1321" s="146" t="s">
        <v>1276</v>
      </c>
      <c r="G1321" s="5" t="s">
        <v>1203</v>
      </c>
      <c r="H1321" s="5" t="s">
        <v>1204</v>
      </c>
      <c r="I1321" s="5" t="s">
        <v>1205</v>
      </c>
      <c r="J1321" s="5" t="s">
        <v>1206</v>
      </c>
      <c r="K1321" s="141"/>
      <c r="L1321" s="142">
        <v>220000</v>
      </c>
      <c r="M1321" s="142">
        <v>220000</v>
      </c>
      <c r="N1321" s="18"/>
      <c r="P1321" s="75"/>
      <c r="Q1321" s="77"/>
      <c r="S1321" s="78"/>
      <c r="T1321" s="74"/>
    </row>
    <row r="1322" spans="1:20" s="76" customFormat="1" ht="69" x14ac:dyDescent="0.3">
      <c r="A1322" s="11">
        <v>45</v>
      </c>
      <c r="B1322" s="11" t="s">
        <v>384</v>
      </c>
      <c r="C1322" s="137" t="s">
        <v>1277</v>
      </c>
      <c r="D1322" s="5" t="s">
        <v>1245</v>
      </c>
      <c r="E1322" s="137" t="s">
        <v>1278</v>
      </c>
      <c r="F1322" s="139" t="s">
        <v>1279</v>
      </c>
      <c r="G1322" s="5" t="s">
        <v>1280</v>
      </c>
      <c r="H1322" s="5" t="s">
        <v>1281</v>
      </c>
      <c r="I1322" s="5" t="s">
        <v>1205</v>
      </c>
      <c r="J1322" s="5" t="s">
        <v>1206</v>
      </c>
      <c r="K1322" s="141"/>
      <c r="L1322" s="145">
        <f>3000000*1.35</f>
        <v>4050000.0000000005</v>
      </c>
      <c r="M1322" s="145">
        <f>3000000*1.35</f>
        <v>4050000.0000000005</v>
      </c>
      <c r="N1322" s="18"/>
      <c r="P1322" s="75"/>
      <c r="Q1322" s="77"/>
      <c r="S1322" s="78"/>
      <c r="T1322" s="74"/>
    </row>
    <row r="1323" spans="1:20" s="76" customFormat="1" ht="69" x14ac:dyDescent="0.3">
      <c r="A1323" s="11">
        <v>46</v>
      </c>
      <c r="B1323" s="11" t="s">
        <v>384</v>
      </c>
      <c r="C1323" s="137" t="s">
        <v>1277</v>
      </c>
      <c r="D1323" s="5" t="s">
        <v>1245</v>
      </c>
      <c r="E1323" s="137" t="s">
        <v>1278</v>
      </c>
      <c r="F1323" s="139" t="s">
        <v>1282</v>
      </c>
      <c r="G1323" s="5" t="s">
        <v>1280</v>
      </c>
      <c r="H1323" s="5" t="s">
        <v>1281</v>
      </c>
      <c r="I1323" s="5" t="s">
        <v>1205</v>
      </c>
      <c r="J1323" s="5" t="s">
        <v>1206</v>
      </c>
      <c r="K1323" s="141"/>
      <c r="L1323" s="145">
        <f>4000000*1.35</f>
        <v>5400000</v>
      </c>
      <c r="M1323" s="145">
        <f>4000000*1.35</f>
        <v>5400000</v>
      </c>
      <c r="N1323" s="18"/>
      <c r="P1323" s="75"/>
      <c r="Q1323" s="77"/>
      <c r="S1323" s="78"/>
      <c r="T1323" s="74"/>
    </row>
    <row r="1324" spans="1:20" s="76" customFormat="1" ht="69" x14ac:dyDescent="0.3">
      <c r="A1324" s="11">
        <v>47</v>
      </c>
      <c r="B1324" s="11" t="s">
        <v>1283</v>
      </c>
      <c r="C1324" s="137" t="s">
        <v>1284</v>
      </c>
      <c r="D1324" s="5" t="s">
        <v>1285</v>
      </c>
      <c r="E1324" s="137" t="s">
        <v>1286</v>
      </c>
      <c r="F1324" s="146" t="s">
        <v>1287</v>
      </c>
      <c r="G1324" s="5" t="s">
        <v>1203</v>
      </c>
      <c r="H1324" s="5" t="s">
        <v>1204</v>
      </c>
      <c r="I1324" s="5" t="s">
        <v>1205</v>
      </c>
      <c r="J1324" s="5" t="s">
        <v>1206</v>
      </c>
      <c r="K1324" s="141"/>
      <c r="L1324" s="142">
        <v>23000</v>
      </c>
      <c r="M1324" s="142">
        <v>23000</v>
      </c>
      <c r="N1324" s="18"/>
      <c r="P1324" s="75"/>
      <c r="Q1324" s="77"/>
      <c r="S1324" s="78"/>
      <c r="T1324" s="74"/>
    </row>
    <row r="1325" spans="1:20" s="76" customFormat="1" ht="69" x14ac:dyDescent="0.3">
      <c r="A1325" s="11">
        <v>48</v>
      </c>
      <c r="B1325" s="11" t="s">
        <v>1283</v>
      </c>
      <c r="C1325" s="137" t="s">
        <v>1284</v>
      </c>
      <c r="D1325" s="5" t="s">
        <v>383</v>
      </c>
      <c r="E1325" s="137" t="s">
        <v>1286</v>
      </c>
      <c r="F1325" s="146" t="s">
        <v>1288</v>
      </c>
      <c r="G1325" s="5" t="s">
        <v>1203</v>
      </c>
      <c r="H1325" s="5" t="s">
        <v>1204</v>
      </c>
      <c r="I1325" s="5" t="s">
        <v>1205</v>
      </c>
      <c r="J1325" s="5" t="s">
        <v>1206</v>
      </c>
      <c r="K1325" s="141"/>
      <c r="L1325" s="142">
        <v>24500</v>
      </c>
      <c r="M1325" s="142">
        <v>24500</v>
      </c>
      <c r="N1325" s="18"/>
      <c r="P1325" s="75"/>
      <c r="Q1325" s="77"/>
      <c r="S1325" s="78"/>
      <c r="T1325" s="74"/>
    </row>
    <row r="1326" spans="1:20" s="76" customFormat="1" ht="69" x14ac:dyDescent="0.3">
      <c r="A1326" s="11">
        <v>49</v>
      </c>
      <c r="B1326" s="11" t="s">
        <v>1283</v>
      </c>
      <c r="C1326" s="137" t="s">
        <v>1284</v>
      </c>
      <c r="D1326" s="5" t="s">
        <v>383</v>
      </c>
      <c r="E1326" s="137" t="s">
        <v>1286</v>
      </c>
      <c r="F1326" s="146" t="s">
        <v>1289</v>
      </c>
      <c r="G1326" s="5" t="s">
        <v>1203</v>
      </c>
      <c r="H1326" s="5" t="s">
        <v>1204</v>
      </c>
      <c r="I1326" s="5" t="s">
        <v>1205</v>
      </c>
      <c r="J1326" s="5" t="s">
        <v>1206</v>
      </c>
      <c r="K1326" s="141"/>
      <c r="L1326" s="142">
        <v>83000</v>
      </c>
      <c r="M1326" s="142">
        <v>83000</v>
      </c>
      <c r="N1326" s="18"/>
      <c r="P1326" s="75"/>
      <c r="Q1326" s="77"/>
      <c r="S1326" s="78"/>
      <c r="T1326" s="74"/>
    </row>
    <row r="1327" spans="1:20" s="76" customFormat="1" ht="69" x14ac:dyDescent="0.3">
      <c r="A1327" s="11">
        <v>50</v>
      </c>
      <c r="B1327" s="11" t="s">
        <v>1283</v>
      </c>
      <c r="C1327" s="137" t="s">
        <v>1284</v>
      </c>
      <c r="D1327" s="5" t="s">
        <v>383</v>
      </c>
      <c r="E1327" s="137" t="s">
        <v>1286</v>
      </c>
      <c r="F1327" s="146" t="s">
        <v>1290</v>
      </c>
      <c r="G1327" s="5" t="s">
        <v>1203</v>
      </c>
      <c r="H1327" s="5" t="s">
        <v>1204</v>
      </c>
      <c r="I1327" s="5" t="s">
        <v>1205</v>
      </c>
      <c r="J1327" s="5" t="s">
        <v>1206</v>
      </c>
      <c r="K1327" s="141"/>
      <c r="L1327" s="144">
        <v>23000</v>
      </c>
      <c r="M1327" s="144">
        <v>23000</v>
      </c>
      <c r="N1327" s="18"/>
      <c r="P1327" s="75"/>
      <c r="Q1327" s="77"/>
      <c r="S1327" s="78"/>
      <c r="T1327" s="74"/>
    </row>
    <row r="1328" spans="1:20" s="76" customFormat="1" ht="69" x14ac:dyDescent="0.3">
      <c r="A1328" s="11">
        <v>51</v>
      </c>
      <c r="B1328" s="11" t="s">
        <v>384</v>
      </c>
      <c r="C1328" s="137" t="s">
        <v>1291</v>
      </c>
      <c r="D1328" s="5" t="s">
        <v>1285</v>
      </c>
      <c r="E1328" s="137" t="s">
        <v>1292</v>
      </c>
      <c r="F1328" s="137" t="s">
        <v>1293</v>
      </c>
      <c r="G1328" s="5" t="s">
        <v>1203</v>
      </c>
      <c r="H1328" s="5" t="s">
        <v>1204</v>
      </c>
      <c r="I1328" s="5" t="s">
        <v>1205</v>
      </c>
      <c r="J1328" s="5" t="s">
        <v>1206</v>
      </c>
      <c r="K1328" s="141"/>
      <c r="L1328" s="147">
        <v>38000</v>
      </c>
      <c r="M1328" s="147">
        <v>38000</v>
      </c>
      <c r="N1328" s="18"/>
      <c r="P1328" s="75"/>
      <c r="Q1328" s="77"/>
      <c r="S1328" s="78"/>
      <c r="T1328" s="74"/>
    </row>
    <row r="1329" spans="1:20" s="76" customFormat="1" ht="69" x14ac:dyDescent="0.3">
      <c r="A1329" s="11">
        <v>52</v>
      </c>
      <c r="B1329" s="11" t="s">
        <v>384</v>
      </c>
      <c r="C1329" s="137" t="s">
        <v>1294</v>
      </c>
      <c r="D1329" s="5" t="s">
        <v>1285</v>
      </c>
      <c r="E1329" s="137" t="s">
        <v>1295</v>
      </c>
      <c r="F1329" s="137" t="s">
        <v>1296</v>
      </c>
      <c r="G1329" s="5" t="s">
        <v>1203</v>
      </c>
      <c r="H1329" s="5" t="s">
        <v>1204</v>
      </c>
      <c r="I1329" s="5" t="s">
        <v>1205</v>
      </c>
      <c r="J1329" s="5" t="s">
        <v>1206</v>
      </c>
      <c r="K1329" s="141"/>
      <c r="L1329" s="147">
        <v>35000</v>
      </c>
      <c r="M1329" s="147">
        <v>35000</v>
      </c>
      <c r="N1329" s="18"/>
      <c r="P1329" s="75"/>
      <c r="Q1329" s="77"/>
      <c r="S1329" s="78"/>
      <c r="T1329" s="74"/>
    </row>
    <row r="1330" spans="1:20" s="76" customFormat="1" ht="69" x14ac:dyDescent="0.3">
      <c r="A1330" s="11">
        <v>53</v>
      </c>
      <c r="B1330" s="11" t="s">
        <v>384</v>
      </c>
      <c r="C1330" s="137" t="s">
        <v>1297</v>
      </c>
      <c r="D1330" s="5" t="s">
        <v>374</v>
      </c>
      <c r="E1330" s="137" t="s">
        <v>1298</v>
      </c>
      <c r="F1330" s="139" t="s">
        <v>1299</v>
      </c>
      <c r="G1330" s="5" t="s">
        <v>1203</v>
      </c>
      <c r="H1330" s="5" t="s">
        <v>1204</v>
      </c>
      <c r="I1330" s="5" t="s">
        <v>1205</v>
      </c>
      <c r="J1330" s="5" t="s">
        <v>1206</v>
      </c>
      <c r="K1330" s="141"/>
      <c r="L1330" s="145">
        <v>5700000</v>
      </c>
      <c r="M1330" s="145">
        <v>5700000</v>
      </c>
      <c r="N1330" s="18"/>
      <c r="P1330" s="75"/>
      <c r="Q1330" s="77"/>
      <c r="S1330" s="78"/>
      <c r="T1330" s="74"/>
    </row>
    <row r="1331" spans="1:20" s="76" customFormat="1" ht="69" x14ac:dyDescent="0.3">
      <c r="A1331" s="11">
        <v>54</v>
      </c>
      <c r="B1331" s="11" t="s">
        <v>384</v>
      </c>
      <c r="C1331" s="137" t="s">
        <v>1297</v>
      </c>
      <c r="D1331" s="5" t="s">
        <v>374</v>
      </c>
      <c r="E1331" s="137" t="s">
        <v>1298</v>
      </c>
      <c r="F1331" s="139" t="s">
        <v>1300</v>
      </c>
      <c r="G1331" s="5" t="s">
        <v>1203</v>
      </c>
      <c r="H1331" s="5" t="s">
        <v>1204</v>
      </c>
      <c r="I1331" s="5" t="s">
        <v>1205</v>
      </c>
      <c r="J1331" s="5" t="s">
        <v>1206</v>
      </c>
      <c r="K1331" s="141"/>
      <c r="L1331" s="145">
        <v>4700000</v>
      </c>
      <c r="M1331" s="145">
        <v>4700000</v>
      </c>
      <c r="N1331" s="18"/>
      <c r="P1331" s="75"/>
      <c r="Q1331" s="77"/>
      <c r="S1331" s="78"/>
      <c r="T1331" s="74"/>
    </row>
    <row r="1332" spans="1:20" s="76" customFormat="1" ht="138" x14ac:dyDescent="0.3">
      <c r="A1332" s="11">
        <v>55</v>
      </c>
      <c r="B1332" s="11" t="s">
        <v>1301</v>
      </c>
      <c r="C1332" s="137" t="s">
        <v>1302</v>
      </c>
      <c r="D1332" s="5" t="s">
        <v>1303</v>
      </c>
      <c r="E1332" s="137" t="s">
        <v>1304</v>
      </c>
      <c r="F1332" s="139" t="s">
        <v>1305</v>
      </c>
      <c r="G1332" s="5" t="s">
        <v>1203</v>
      </c>
      <c r="H1332" s="5" t="s">
        <v>1204</v>
      </c>
      <c r="I1332" s="5" t="s">
        <v>1205</v>
      </c>
      <c r="J1332" s="5" t="s">
        <v>1206</v>
      </c>
      <c r="K1332" s="141"/>
      <c r="L1332" s="148">
        <v>10800000</v>
      </c>
      <c r="M1332" s="148">
        <v>10800000</v>
      </c>
      <c r="N1332" s="18"/>
      <c r="P1332" s="75"/>
      <c r="Q1332" s="77"/>
      <c r="S1332" s="78"/>
      <c r="T1332" s="74"/>
    </row>
    <row r="1333" spans="1:20" s="76" customFormat="1" ht="138" x14ac:dyDescent="0.3">
      <c r="A1333" s="11">
        <v>56</v>
      </c>
      <c r="B1333" s="11" t="s">
        <v>1301</v>
      </c>
      <c r="C1333" s="137" t="s">
        <v>1302</v>
      </c>
      <c r="D1333" s="5" t="s">
        <v>1303</v>
      </c>
      <c r="E1333" s="137" t="s">
        <v>1304</v>
      </c>
      <c r="F1333" s="140" t="s">
        <v>1306</v>
      </c>
      <c r="G1333" s="5" t="s">
        <v>1203</v>
      </c>
      <c r="H1333" s="5" t="s">
        <v>1204</v>
      </c>
      <c r="I1333" s="5" t="s">
        <v>1205</v>
      </c>
      <c r="J1333" s="5" t="s">
        <v>1206</v>
      </c>
      <c r="K1333" s="141"/>
      <c r="L1333" s="148">
        <v>21500000</v>
      </c>
      <c r="M1333" s="148">
        <v>21500000</v>
      </c>
      <c r="N1333" s="18"/>
      <c r="P1333" s="75"/>
      <c r="Q1333" s="77"/>
      <c r="S1333" s="78"/>
      <c r="T1333" s="74"/>
    </row>
    <row r="1334" spans="1:20" s="76" customFormat="1" ht="138" x14ac:dyDescent="0.3">
      <c r="A1334" s="11">
        <v>57</v>
      </c>
      <c r="B1334" s="11" t="s">
        <v>1301</v>
      </c>
      <c r="C1334" s="137" t="s">
        <v>1302</v>
      </c>
      <c r="D1334" s="5" t="s">
        <v>1303</v>
      </c>
      <c r="E1334" s="137" t="s">
        <v>1304</v>
      </c>
      <c r="F1334" s="140" t="s">
        <v>1307</v>
      </c>
      <c r="G1334" s="5" t="s">
        <v>1203</v>
      </c>
      <c r="H1334" s="5" t="s">
        <v>1204</v>
      </c>
      <c r="I1334" s="5" t="s">
        <v>1205</v>
      </c>
      <c r="J1334" s="5" t="s">
        <v>1206</v>
      </c>
      <c r="K1334" s="141"/>
      <c r="L1334" s="148">
        <v>18700000</v>
      </c>
      <c r="M1334" s="148">
        <v>18700000</v>
      </c>
      <c r="N1334" s="18"/>
      <c r="P1334" s="75"/>
      <c r="Q1334" s="77"/>
      <c r="S1334" s="78"/>
      <c r="T1334" s="74"/>
    </row>
    <row r="1335" spans="1:20" s="76" customFormat="1" ht="193.2" x14ac:dyDescent="0.3">
      <c r="A1335" s="11">
        <v>58</v>
      </c>
      <c r="B1335" s="11" t="s">
        <v>1301</v>
      </c>
      <c r="C1335" s="137" t="s">
        <v>1302</v>
      </c>
      <c r="D1335" s="5" t="s">
        <v>1303</v>
      </c>
      <c r="E1335" s="137"/>
      <c r="F1335" s="140" t="s">
        <v>1308</v>
      </c>
      <c r="G1335" s="5" t="s">
        <v>1203</v>
      </c>
      <c r="H1335" s="5" t="s">
        <v>1204</v>
      </c>
      <c r="I1335" s="5" t="s">
        <v>1205</v>
      </c>
      <c r="J1335" s="5" t="s">
        <v>1206</v>
      </c>
      <c r="K1335" s="141"/>
      <c r="L1335" s="149">
        <v>14500000</v>
      </c>
      <c r="M1335" s="149">
        <v>14500000</v>
      </c>
      <c r="N1335" s="18"/>
      <c r="P1335" s="75"/>
      <c r="Q1335" s="77"/>
      <c r="S1335" s="78"/>
      <c r="T1335" s="74"/>
    </row>
    <row r="1336" spans="1:20" s="76" customFormat="1" ht="69" x14ac:dyDescent="0.3">
      <c r="A1336" s="11">
        <v>59</v>
      </c>
      <c r="B1336" s="11" t="s">
        <v>1301</v>
      </c>
      <c r="C1336" s="137" t="s">
        <v>1302</v>
      </c>
      <c r="D1336" s="5" t="s">
        <v>1303</v>
      </c>
      <c r="E1336" s="137" t="s">
        <v>1304</v>
      </c>
      <c r="F1336" s="140" t="s">
        <v>1309</v>
      </c>
      <c r="G1336" s="5" t="s">
        <v>1203</v>
      </c>
      <c r="H1336" s="5" t="s">
        <v>1204</v>
      </c>
      <c r="I1336" s="5" t="s">
        <v>1205</v>
      </c>
      <c r="J1336" s="5" t="s">
        <v>1206</v>
      </c>
      <c r="K1336" s="141"/>
      <c r="L1336" s="149">
        <v>3150000</v>
      </c>
      <c r="M1336" s="149">
        <v>3150000</v>
      </c>
      <c r="N1336" s="18"/>
      <c r="P1336" s="75"/>
      <c r="Q1336" s="77"/>
      <c r="S1336" s="78"/>
      <c r="T1336" s="74"/>
    </row>
    <row r="1337" spans="1:20" s="76" customFormat="1" ht="82.8" x14ac:dyDescent="0.3">
      <c r="A1337" s="11">
        <v>60</v>
      </c>
      <c r="B1337" s="11" t="s">
        <v>1301</v>
      </c>
      <c r="C1337" s="137" t="s">
        <v>1302</v>
      </c>
      <c r="D1337" s="5" t="s">
        <v>1303</v>
      </c>
      <c r="E1337" s="137" t="s">
        <v>1304</v>
      </c>
      <c r="F1337" s="140" t="s">
        <v>1310</v>
      </c>
      <c r="G1337" s="5" t="s">
        <v>1203</v>
      </c>
      <c r="H1337" s="5" t="s">
        <v>1204</v>
      </c>
      <c r="I1337" s="5" t="s">
        <v>1205</v>
      </c>
      <c r="J1337" s="5" t="s">
        <v>1206</v>
      </c>
      <c r="K1337" s="141"/>
      <c r="L1337" s="145">
        <v>3950000</v>
      </c>
      <c r="M1337" s="145">
        <v>3950000</v>
      </c>
      <c r="N1337" s="18"/>
      <c r="P1337" s="75"/>
      <c r="Q1337" s="77"/>
      <c r="S1337" s="78"/>
      <c r="T1337" s="74"/>
    </row>
    <row r="1338" spans="1:20" s="76" customFormat="1" ht="110.4" x14ac:dyDescent="0.3">
      <c r="A1338" s="11">
        <v>61</v>
      </c>
      <c r="B1338" s="11" t="s">
        <v>1301</v>
      </c>
      <c r="C1338" s="137" t="s">
        <v>1302</v>
      </c>
      <c r="D1338" s="5" t="s">
        <v>1303</v>
      </c>
      <c r="E1338" s="137" t="s">
        <v>1304</v>
      </c>
      <c r="F1338" s="140" t="s">
        <v>1311</v>
      </c>
      <c r="G1338" s="5" t="s">
        <v>1203</v>
      </c>
      <c r="H1338" s="5" t="s">
        <v>1204</v>
      </c>
      <c r="I1338" s="5" t="s">
        <v>1205</v>
      </c>
      <c r="J1338" s="5" t="s">
        <v>1206</v>
      </c>
      <c r="K1338" s="141"/>
      <c r="L1338" s="149">
        <v>4360000</v>
      </c>
      <c r="M1338" s="149">
        <v>4360000</v>
      </c>
      <c r="N1338" s="18"/>
      <c r="P1338" s="75"/>
      <c r="Q1338" s="77"/>
      <c r="S1338" s="78"/>
      <c r="T1338" s="74"/>
    </row>
    <row r="1339" spans="1:20" s="76" customFormat="1" ht="138" x14ac:dyDescent="0.3">
      <c r="A1339" s="11">
        <v>62</v>
      </c>
      <c r="B1339" s="11" t="s">
        <v>1301</v>
      </c>
      <c r="C1339" s="137" t="s">
        <v>1302</v>
      </c>
      <c r="D1339" s="5" t="s">
        <v>1303</v>
      </c>
      <c r="E1339" s="137" t="s">
        <v>1304</v>
      </c>
      <c r="F1339" s="140" t="s">
        <v>1312</v>
      </c>
      <c r="G1339" s="5" t="s">
        <v>1203</v>
      </c>
      <c r="H1339" s="5" t="s">
        <v>1204</v>
      </c>
      <c r="I1339" s="5" t="s">
        <v>1205</v>
      </c>
      <c r="J1339" s="5" t="s">
        <v>1206</v>
      </c>
      <c r="K1339" s="141"/>
      <c r="L1339" s="145">
        <v>4620000</v>
      </c>
      <c r="M1339" s="145">
        <v>4620000</v>
      </c>
      <c r="N1339" s="18"/>
      <c r="P1339" s="75"/>
      <c r="Q1339" s="77"/>
      <c r="S1339" s="78"/>
      <c r="T1339" s="74"/>
    </row>
    <row r="1340" spans="1:20" s="76" customFormat="1" ht="96.6" x14ac:dyDescent="0.3">
      <c r="A1340" s="11">
        <v>63</v>
      </c>
      <c r="B1340" s="11" t="s">
        <v>1301</v>
      </c>
      <c r="C1340" s="137" t="s">
        <v>1302</v>
      </c>
      <c r="D1340" s="5" t="s">
        <v>1303</v>
      </c>
      <c r="E1340" s="137" t="s">
        <v>1304</v>
      </c>
      <c r="F1340" s="140" t="s">
        <v>1313</v>
      </c>
      <c r="G1340" s="5" t="s">
        <v>1203</v>
      </c>
      <c r="H1340" s="5" t="s">
        <v>1204</v>
      </c>
      <c r="I1340" s="5" t="s">
        <v>1205</v>
      </c>
      <c r="J1340" s="5" t="s">
        <v>1206</v>
      </c>
      <c r="K1340" s="141"/>
      <c r="L1340" s="149">
        <v>4200000</v>
      </c>
      <c r="M1340" s="149">
        <v>4200000</v>
      </c>
      <c r="N1340" s="18"/>
      <c r="P1340" s="75"/>
      <c r="Q1340" s="77"/>
      <c r="S1340" s="78"/>
      <c r="T1340" s="74"/>
    </row>
    <row r="1341" spans="1:20" s="76" customFormat="1" ht="96.6" x14ac:dyDescent="0.3">
      <c r="A1341" s="11">
        <v>64</v>
      </c>
      <c r="B1341" s="11" t="s">
        <v>1301</v>
      </c>
      <c r="C1341" s="137" t="s">
        <v>1302</v>
      </c>
      <c r="D1341" s="5" t="s">
        <v>1303</v>
      </c>
      <c r="E1341" s="137" t="s">
        <v>1304</v>
      </c>
      <c r="F1341" s="140" t="s">
        <v>1314</v>
      </c>
      <c r="G1341" s="5" t="s">
        <v>1203</v>
      </c>
      <c r="H1341" s="5" t="s">
        <v>1204</v>
      </c>
      <c r="I1341" s="5" t="s">
        <v>1205</v>
      </c>
      <c r="J1341" s="5" t="s">
        <v>1206</v>
      </c>
      <c r="K1341" s="141"/>
      <c r="L1341" s="145">
        <v>5170000</v>
      </c>
      <c r="M1341" s="145">
        <v>5170000</v>
      </c>
      <c r="N1341" s="18"/>
      <c r="P1341" s="75"/>
      <c r="Q1341" s="77"/>
      <c r="S1341" s="78"/>
      <c r="T1341" s="74"/>
    </row>
    <row r="1342" spans="1:20" s="76" customFormat="1" ht="151.80000000000001" x14ac:dyDescent="0.3">
      <c r="A1342" s="11">
        <v>65</v>
      </c>
      <c r="B1342" s="11" t="s">
        <v>1301</v>
      </c>
      <c r="C1342" s="137" t="s">
        <v>1302</v>
      </c>
      <c r="D1342" s="5" t="s">
        <v>1303</v>
      </c>
      <c r="E1342" s="137" t="s">
        <v>1304</v>
      </c>
      <c r="F1342" s="140" t="s">
        <v>1315</v>
      </c>
      <c r="G1342" s="5" t="s">
        <v>1203</v>
      </c>
      <c r="H1342" s="5" t="s">
        <v>1204</v>
      </c>
      <c r="I1342" s="5" t="s">
        <v>1205</v>
      </c>
      <c r="J1342" s="5" t="s">
        <v>1206</v>
      </c>
      <c r="K1342" s="150"/>
      <c r="L1342" s="145">
        <v>7670000</v>
      </c>
      <c r="M1342" s="145">
        <v>7670000</v>
      </c>
      <c r="N1342" s="18"/>
      <c r="P1342" s="75"/>
      <c r="Q1342" s="77"/>
      <c r="S1342" s="78"/>
      <c r="T1342" s="74"/>
    </row>
    <row r="1343" spans="1:20" s="76" customFormat="1" ht="151.80000000000001" x14ac:dyDescent="0.3">
      <c r="A1343" s="11">
        <v>66</v>
      </c>
      <c r="B1343" s="11" t="s">
        <v>1301</v>
      </c>
      <c r="C1343" s="137" t="s">
        <v>1302</v>
      </c>
      <c r="D1343" s="5" t="s">
        <v>1303</v>
      </c>
      <c r="E1343" s="137" t="s">
        <v>1304</v>
      </c>
      <c r="F1343" s="140" t="s">
        <v>1316</v>
      </c>
      <c r="G1343" s="5" t="s">
        <v>1203</v>
      </c>
      <c r="H1343" s="5" t="s">
        <v>1204</v>
      </c>
      <c r="I1343" s="5" t="s">
        <v>1205</v>
      </c>
      <c r="J1343" s="5" t="s">
        <v>1206</v>
      </c>
      <c r="K1343" s="150"/>
      <c r="L1343" s="145">
        <v>8500000</v>
      </c>
      <c r="M1343" s="145">
        <v>8500000</v>
      </c>
      <c r="N1343" s="18"/>
      <c r="P1343" s="75"/>
      <c r="Q1343" s="77"/>
      <c r="S1343" s="78"/>
      <c r="T1343" s="74"/>
    </row>
    <row r="1344" spans="1:20" s="76" customFormat="1" ht="69" x14ac:dyDescent="0.3">
      <c r="A1344" s="11">
        <v>67</v>
      </c>
      <c r="B1344" s="11" t="s">
        <v>1301</v>
      </c>
      <c r="C1344" s="137" t="s">
        <v>1302</v>
      </c>
      <c r="D1344" s="5" t="s">
        <v>1303</v>
      </c>
      <c r="E1344" s="137" t="s">
        <v>1304</v>
      </c>
      <c r="F1344" s="140" t="s">
        <v>1317</v>
      </c>
      <c r="G1344" s="5" t="s">
        <v>1203</v>
      </c>
      <c r="H1344" s="5" t="s">
        <v>1204</v>
      </c>
      <c r="I1344" s="5" t="s">
        <v>1205</v>
      </c>
      <c r="J1344" s="5" t="s">
        <v>1206</v>
      </c>
      <c r="K1344" s="150"/>
      <c r="L1344" s="142">
        <v>3720000</v>
      </c>
      <c r="M1344" s="142">
        <v>3720000</v>
      </c>
      <c r="N1344" s="18"/>
      <c r="P1344" s="75"/>
      <c r="Q1344" s="77"/>
      <c r="S1344" s="78"/>
      <c r="T1344" s="74"/>
    </row>
    <row r="1345" spans="1:20" s="76" customFormat="1" ht="82.8" x14ac:dyDescent="0.3">
      <c r="A1345" s="11">
        <v>68</v>
      </c>
      <c r="B1345" s="11" t="s">
        <v>1301</v>
      </c>
      <c r="C1345" s="137" t="s">
        <v>1302</v>
      </c>
      <c r="D1345" s="5" t="s">
        <v>1303</v>
      </c>
      <c r="E1345" s="137" t="s">
        <v>1304</v>
      </c>
      <c r="F1345" s="140" t="s">
        <v>1318</v>
      </c>
      <c r="G1345" s="5" t="s">
        <v>1203</v>
      </c>
      <c r="H1345" s="5" t="s">
        <v>1204</v>
      </c>
      <c r="I1345" s="5" t="s">
        <v>1205</v>
      </c>
      <c r="J1345" s="5" t="s">
        <v>1206</v>
      </c>
      <c r="K1345" s="150"/>
      <c r="L1345" s="142">
        <v>4200000</v>
      </c>
      <c r="M1345" s="142">
        <v>4200000</v>
      </c>
      <c r="N1345" s="18"/>
      <c r="P1345" s="75"/>
      <c r="Q1345" s="77"/>
      <c r="S1345" s="78"/>
      <c r="T1345" s="74"/>
    </row>
    <row r="1346" spans="1:20" s="76" customFormat="1" ht="69" x14ac:dyDescent="0.3">
      <c r="A1346" s="11">
        <v>69</v>
      </c>
      <c r="B1346" s="11" t="s">
        <v>1301</v>
      </c>
      <c r="C1346" s="137" t="s">
        <v>1302</v>
      </c>
      <c r="D1346" s="5" t="s">
        <v>1303</v>
      </c>
      <c r="E1346" s="137" t="s">
        <v>1304</v>
      </c>
      <c r="F1346" s="140" t="s">
        <v>1319</v>
      </c>
      <c r="G1346" s="5" t="s">
        <v>1203</v>
      </c>
      <c r="H1346" s="5" t="s">
        <v>1204</v>
      </c>
      <c r="I1346" s="5" t="s">
        <v>1205</v>
      </c>
      <c r="J1346" s="5" t="s">
        <v>1206</v>
      </c>
      <c r="K1346" s="150"/>
      <c r="L1346" s="142">
        <v>5600000</v>
      </c>
      <c r="M1346" s="142">
        <v>5600000</v>
      </c>
      <c r="N1346" s="18"/>
      <c r="P1346" s="75"/>
      <c r="Q1346" s="77"/>
      <c r="S1346" s="78"/>
      <c r="T1346" s="74"/>
    </row>
  </sheetData>
  <mergeCells count="346">
    <mergeCell ref="G785:G790"/>
    <mergeCell ref="H785:H790"/>
    <mergeCell ref="B791:B797"/>
    <mergeCell ref="H804:H808"/>
    <mergeCell ref="J804:J808"/>
    <mergeCell ref="E804:E808"/>
    <mergeCell ref="A746:M746"/>
    <mergeCell ref="J809:J811"/>
    <mergeCell ref="B804:B808"/>
    <mergeCell ref="A764:M764"/>
    <mergeCell ref="G765:G770"/>
    <mergeCell ref="H765:H770"/>
    <mergeCell ref="I765:I770"/>
    <mergeCell ref="H756:H763"/>
    <mergeCell ref="B748:B754"/>
    <mergeCell ref="J778:J784"/>
    <mergeCell ref="G809:G811"/>
    <mergeCell ref="I804:I808"/>
    <mergeCell ref="A745:M745"/>
    <mergeCell ref="A361:M361"/>
    <mergeCell ref="A1268:M1268"/>
    <mergeCell ref="A1269:M1269"/>
    <mergeCell ref="I1011:I1030"/>
    <mergeCell ref="J1011:J1030"/>
    <mergeCell ref="K1011:K1030"/>
    <mergeCell ref="A1031:M1031"/>
    <mergeCell ref="B778:B784"/>
    <mergeCell ref="B785:B790"/>
    <mergeCell ref="C857:D857"/>
    <mergeCell ref="C874:D874"/>
    <mergeCell ref="C882:D882"/>
    <mergeCell ref="C888:D888"/>
    <mergeCell ref="C847:D847"/>
    <mergeCell ref="C896:D896"/>
    <mergeCell ref="A903:M903"/>
    <mergeCell ref="B815:B820"/>
    <mergeCell ref="H809:H811"/>
    <mergeCell ref="A1015:A1016"/>
    <mergeCell ref="A1017:A1019"/>
    <mergeCell ref="B822:B827"/>
    <mergeCell ref="E822:E827"/>
    <mergeCell ref="A946:M946"/>
    <mergeCell ref="A904:M904"/>
    <mergeCell ref="F804:F806"/>
    <mergeCell ref="G804:G808"/>
    <mergeCell ref="G791:G797"/>
    <mergeCell ref="I798:I803"/>
    <mergeCell ref="H798:H803"/>
    <mergeCell ref="B1006:B1009"/>
    <mergeCell ref="B998:B1001"/>
    <mergeCell ref="E1002:E1005"/>
    <mergeCell ref="F822:F824"/>
    <mergeCell ref="G822:G827"/>
    <mergeCell ref="H822:H827"/>
    <mergeCell ref="I822:I827"/>
    <mergeCell ref="E815:E821"/>
    <mergeCell ref="F815:F821"/>
    <mergeCell ref="G815:G821"/>
    <mergeCell ref="H815:H821"/>
    <mergeCell ref="I809:I811"/>
    <mergeCell ref="E791:E797"/>
    <mergeCell ref="A1011:A1012"/>
    <mergeCell ref="A1013:A1014"/>
    <mergeCell ref="A925:M925"/>
    <mergeCell ref="A846:M846"/>
    <mergeCell ref="E998:E1001"/>
    <mergeCell ref="B1002:B1005"/>
    <mergeCell ref="J828:J829"/>
    <mergeCell ref="F812:F814"/>
    <mergeCell ref="I815:I821"/>
    <mergeCell ref="J815:J821"/>
    <mergeCell ref="B812:B814"/>
    <mergeCell ref="E812:E814"/>
    <mergeCell ref="B828:B829"/>
    <mergeCell ref="E828:E829"/>
    <mergeCell ref="G828:G829"/>
    <mergeCell ref="H828:H829"/>
    <mergeCell ref="I812:I814"/>
    <mergeCell ref="A997:M997"/>
    <mergeCell ref="A996:M996"/>
    <mergeCell ref="J830:J831"/>
    <mergeCell ref="E877:E902"/>
    <mergeCell ref="G812:G814"/>
    <mergeCell ref="H812:H814"/>
    <mergeCell ref="J812:J814"/>
    <mergeCell ref="E350:E360"/>
    <mergeCell ref="H350:H360"/>
    <mergeCell ref="I350:I360"/>
    <mergeCell ref="G348:G349"/>
    <mergeCell ref="H348:H349"/>
    <mergeCell ref="I348:I349"/>
    <mergeCell ref="A1010:M1010"/>
    <mergeCell ref="E785:E790"/>
    <mergeCell ref="F785:F790"/>
    <mergeCell ref="E778:E784"/>
    <mergeCell ref="A755:E755"/>
    <mergeCell ref="G756:G763"/>
    <mergeCell ref="A774:M774"/>
    <mergeCell ref="E756:E763"/>
    <mergeCell ref="A776:M777"/>
    <mergeCell ref="E765:E770"/>
    <mergeCell ref="F792:F797"/>
    <mergeCell ref="B656:B657"/>
    <mergeCell ref="B662:B670"/>
    <mergeCell ref="B671:B673"/>
    <mergeCell ref="F778:F784"/>
    <mergeCell ref="F807:F808"/>
    <mergeCell ref="H778:H784"/>
    <mergeCell ref="I785:I790"/>
    <mergeCell ref="A1020:A1021"/>
    <mergeCell ref="A947:M947"/>
    <mergeCell ref="E1006:E1009"/>
    <mergeCell ref="G998:G1009"/>
    <mergeCell ref="J998:J1009"/>
    <mergeCell ref="K998:K1009"/>
    <mergeCell ref="A585:M585"/>
    <mergeCell ref="B350:B360"/>
    <mergeCell ref="F350:F360"/>
    <mergeCell ref="G350:G360"/>
    <mergeCell ref="J350:J360"/>
    <mergeCell ref="K358:K360"/>
    <mergeCell ref="J765:J770"/>
    <mergeCell ref="B756:B763"/>
    <mergeCell ref="H587:H610"/>
    <mergeCell ref="J587:J610"/>
    <mergeCell ref="H611:H626"/>
    <mergeCell ref="E748:E754"/>
    <mergeCell ref="G748:G754"/>
    <mergeCell ref="H748:H754"/>
    <mergeCell ref="I748:I754"/>
    <mergeCell ref="J748:J754"/>
    <mergeCell ref="J756:J763"/>
    <mergeCell ref="J785:J790"/>
    <mergeCell ref="A219:M219"/>
    <mergeCell ref="E220:E233"/>
    <mergeCell ref="F220:F233"/>
    <mergeCell ref="G220:G233"/>
    <mergeCell ref="J220:J233"/>
    <mergeCell ref="B220:B233"/>
    <mergeCell ref="B234:B246"/>
    <mergeCell ref="L2:M3"/>
    <mergeCell ref="G2:G4"/>
    <mergeCell ref="J234:J246"/>
    <mergeCell ref="K2:K4"/>
    <mergeCell ref="F2:F4"/>
    <mergeCell ref="E234:E246"/>
    <mergeCell ref="H2:H4"/>
    <mergeCell ref="I2:I4"/>
    <mergeCell ref="J2:J4"/>
    <mergeCell ref="A2:A4"/>
    <mergeCell ref="B2:B4"/>
    <mergeCell ref="C2:C4"/>
    <mergeCell ref="D2:D4"/>
    <mergeCell ref="E2:E4"/>
    <mergeCell ref="H220:H233"/>
    <mergeCell ref="K314:K322"/>
    <mergeCell ref="I337:I347"/>
    <mergeCell ref="G279:G290"/>
    <mergeCell ref="H279:H290"/>
    <mergeCell ref="J337:J347"/>
    <mergeCell ref="B348:B349"/>
    <mergeCell ref="E348:E349"/>
    <mergeCell ref="F348:F349"/>
    <mergeCell ref="F323:F336"/>
    <mergeCell ref="G323:G336"/>
    <mergeCell ref="B337:B347"/>
    <mergeCell ref="B291:B294"/>
    <mergeCell ref="E291:E294"/>
    <mergeCell ref="F291:F294"/>
    <mergeCell ref="G291:G294"/>
    <mergeCell ref="B323:B336"/>
    <mergeCell ref="E323:E336"/>
    <mergeCell ref="E337:E340"/>
    <mergeCell ref="B279:B290"/>
    <mergeCell ref="B295:B313"/>
    <mergeCell ref="E295:E313"/>
    <mergeCell ref="F295:F313"/>
    <mergeCell ref="G295:G313"/>
    <mergeCell ref="H295:H313"/>
    <mergeCell ref="G337:G347"/>
    <mergeCell ref="H337:H347"/>
    <mergeCell ref="H323:H336"/>
    <mergeCell ref="E314:E322"/>
    <mergeCell ref="B314:B322"/>
    <mergeCell ref="E344:E347"/>
    <mergeCell ref="F344:F347"/>
    <mergeCell ref="J348:J349"/>
    <mergeCell ref="I323:I336"/>
    <mergeCell ref="J323:J336"/>
    <mergeCell ref="F341:F342"/>
    <mergeCell ref="F337:F340"/>
    <mergeCell ref="F314:F322"/>
    <mergeCell ref="G314:G322"/>
    <mergeCell ref="H314:H322"/>
    <mergeCell ref="I314:I322"/>
    <mergeCell ref="J314:J322"/>
    <mergeCell ref="G274:G278"/>
    <mergeCell ref="H274:H278"/>
    <mergeCell ref="J291:J294"/>
    <mergeCell ref="F279:F290"/>
    <mergeCell ref="F247:F258"/>
    <mergeCell ref="A7:M7"/>
    <mergeCell ref="B247:B258"/>
    <mergeCell ref="F234:F246"/>
    <mergeCell ref="G234:G246"/>
    <mergeCell ref="H234:H246"/>
    <mergeCell ref="E247:E258"/>
    <mergeCell ref="I291:I294"/>
    <mergeCell ref="B275:B278"/>
    <mergeCell ref="B259:B274"/>
    <mergeCell ref="J259:J273"/>
    <mergeCell ref="J247:J258"/>
    <mergeCell ref="H259:H273"/>
    <mergeCell ref="I259:I273"/>
    <mergeCell ref="G247:G258"/>
    <mergeCell ref="H247:H258"/>
    <mergeCell ref="I220:I233"/>
    <mergeCell ref="I234:I246"/>
    <mergeCell ref="I247:I258"/>
    <mergeCell ref="A120:M120"/>
    <mergeCell ref="A737:A738"/>
    <mergeCell ref="B737:B738"/>
    <mergeCell ref="C737:C738"/>
    <mergeCell ref="A739:A740"/>
    <mergeCell ref="B739:B740"/>
    <mergeCell ref="C739:C740"/>
    <mergeCell ref="A741:A742"/>
    <mergeCell ref="B741:B742"/>
    <mergeCell ref="C741:C742"/>
    <mergeCell ref="A743:A744"/>
    <mergeCell ref="B743:B744"/>
    <mergeCell ref="C743:C744"/>
    <mergeCell ref="A771:M771"/>
    <mergeCell ref="A1:M1"/>
    <mergeCell ref="I828:I829"/>
    <mergeCell ref="I778:I784"/>
    <mergeCell ref="A775:M775"/>
    <mergeCell ref="A767:A768"/>
    <mergeCell ref="C767:C768"/>
    <mergeCell ref="K767:K768"/>
    <mergeCell ref="L767:L768"/>
    <mergeCell ref="M767:M768"/>
    <mergeCell ref="A769:A770"/>
    <mergeCell ref="C769:C770"/>
    <mergeCell ref="K769:K770"/>
    <mergeCell ref="L769:L770"/>
    <mergeCell ref="M769:M770"/>
    <mergeCell ref="B765:B770"/>
    <mergeCell ref="E809:E811"/>
    <mergeCell ref="F809:F811"/>
    <mergeCell ref="H791:H797"/>
    <mergeCell ref="I791:I797"/>
    <mergeCell ref="I274:I278"/>
    <mergeCell ref="J274:J278"/>
    <mergeCell ref="E279:E290"/>
    <mergeCell ref="B674:B687"/>
    <mergeCell ref="A1100:M1100"/>
    <mergeCell ref="A1101:M1101"/>
    <mergeCell ref="G656:G661"/>
    <mergeCell ref="G662:G670"/>
    <mergeCell ref="G671:G687"/>
    <mergeCell ref="G688:G693"/>
    <mergeCell ref="H627:H687"/>
    <mergeCell ref="H688:H693"/>
    <mergeCell ref="B835:B845"/>
    <mergeCell ref="J835:J845"/>
    <mergeCell ref="B830:B831"/>
    <mergeCell ref="E830:E831"/>
    <mergeCell ref="I830:I831"/>
    <mergeCell ref="B627:B629"/>
    <mergeCell ref="B630:B643"/>
    <mergeCell ref="B644:B649"/>
    <mergeCell ref="B650:B655"/>
    <mergeCell ref="B798:B803"/>
    <mergeCell ref="E798:E803"/>
    <mergeCell ref="E847:E859"/>
    <mergeCell ref="E860:E876"/>
    <mergeCell ref="E275:E278"/>
    <mergeCell ref="E259:E274"/>
    <mergeCell ref="G259:G273"/>
    <mergeCell ref="F275:F277"/>
    <mergeCell ref="F259:F274"/>
    <mergeCell ref="J832:J834"/>
    <mergeCell ref="I279:I290"/>
    <mergeCell ref="J279:J290"/>
    <mergeCell ref="I295:I313"/>
    <mergeCell ref="J295:J313"/>
    <mergeCell ref="H291:H294"/>
    <mergeCell ref="A747:M747"/>
    <mergeCell ref="J791:J797"/>
    <mergeCell ref="B809:B811"/>
    <mergeCell ref="J822:J827"/>
    <mergeCell ref="F798:F803"/>
    <mergeCell ref="I756:I763"/>
    <mergeCell ref="G798:G803"/>
    <mergeCell ref="B832:B834"/>
    <mergeCell ref="E832:E834"/>
    <mergeCell ref="G832:G834"/>
    <mergeCell ref="H832:H834"/>
    <mergeCell ref="I832:I834"/>
    <mergeCell ref="G778:G784"/>
    <mergeCell ref="A586:M586"/>
    <mergeCell ref="G830:G831"/>
    <mergeCell ref="H830:H831"/>
    <mergeCell ref="F825:F827"/>
    <mergeCell ref="A721:A722"/>
    <mergeCell ref="B721:B722"/>
    <mergeCell ref="C721:C722"/>
    <mergeCell ref="A724:A726"/>
    <mergeCell ref="B724:B726"/>
    <mergeCell ref="C724:C726"/>
    <mergeCell ref="A727:A728"/>
    <mergeCell ref="B727:B728"/>
    <mergeCell ref="C727:C728"/>
    <mergeCell ref="A729:A730"/>
    <mergeCell ref="B729:B730"/>
    <mergeCell ref="C729:C730"/>
    <mergeCell ref="A731:A734"/>
    <mergeCell ref="B731:B734"/>
    <mergeCell ref="C731:C734"/>
    <mergeCell ref="A735:A736"/>
    <mergeCell ref="B735:B736"/>
    <mergeCell ref="C735:C736"/>
    <mergeCell ref="J798:J803"/>
    <mergeCell ref="B601:B609"/>
    <mergeCell ref="B625:B626"/>
    <mergeCell ref="B619:B624"/>
    <mergeCell ref="B615:B618"/>
    <mergeCell ref="J611:J626"/>
    <mergeCell ref="I611:I626"/>
    <mergeCell ref="G611:G626"/>
    <mergeCell ref="B610:B614"/>
    <mergeCell ref="I587:I610"/>
    <mergeCell ref="G587:G610"/>
    <mergeCell ref="B587:B600"/>
    <mergeCell ref="A694:M694"/>
    <mergeCell ref="B692:B693"/>
    <mergeCell ref="B690:B691"/>
    <mergeCell ref="B660:B661"/>
    <mergeCell ref="B658:B659"/>
    <mergeCell ref="G644:G655"/>
    <mergeCell ref="G630:G643"/>
    <mergeCell ref="J627:J693"/>
    <mergeCell ref="I627:I693"/>
    <mergeCell ref="G627:G629"/>
    <mergeCell ref="B688:B689"/>
  </mergeCells>
  <dataValidations count="1">
    <dataValidation type="list" allowBlank="1" showInputMessage="1" showErrorMessage="1" sqref="B926:B945 B905:B924 B848:B902 B1033:B1091 B1093:B1099 B695:B721 B723:B724 B729 B731">
      <formula1>nhomvl</formula1>
    </dataValidation>
  </dataValidations>
  <printOptions horizontalCentered="1"/>
  <pageMargins left="0.5" right="0.5" top="0.5" bottom="0.5" header="0.31496062992126" footer="0.31496062992126"/>
  <pageSetup paperSize="9" scale="55" fitToHeight="10" orientation="landscape" r:id="rId1"/>
  <headerFooter>
    <oddHeader>&amp;C&amp;P</oddHeader>
  </headerFooter>
  <rowBreaks count="19" manualBreakCount="19">
    <brk id="61" max="12" man="1"/>
    <brk id="77" max="16383" man="1"/>
    <brk id="101" max="16383" man="1"/>
    <brk id="121" max="12" man="1"/>
    <brk id="206" max="12" man="1"/>
    <brk id="233" max="12" man="1"/>
    <brk id="258" max="12" man="1"/>
    <brk id="286" max="12" man="1"/>
    <brk id="322" max="12" man="1"/>
    <brk id="349" max="12" man="1"/>
    <brk id="365" max="12" man="1"/>
    <brk id="703" max="12" man="1"/>
    <brk id="713" max="12" man="1"/>
    <brk id="725" max="12" man="1"/>
    <brk id="736" max="12" man="1"/>
    <brk id="754" max="12" man="1"/>
    <brk id="776" max="12" man="1"/>
    <brk id="813" max="12" man="1"/>
    <brk id="834"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Admin</cp:lastModifiedBy>
  <cp:lastPrinted>2025-03-07T01:32:40Z</cp:lastPrinted>
  <dcterms:created xsi:type="dcterms:W3CDTF">2024-07-09T09:17:27Z</dcterms:created>
  <dcterms:modified xsi:type="dcterms:W3CDTF">2025-03-11T01:41:55Z</dcterms:modified>
</cp:coreProperties>
</file>